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0490" windowHeight="6735" tabRatio="852"/>
  </bookViews>
  <sheets>
    <sheet name="งบแสดงฐานะการเงิน Q1_62" sheetId="53" r:id="rId1"/>
    <sheet name="งบกำไรขาดทุน Q1_62" sheetId="50" r:id="rId2"/>
    <sheet name="เปลี่ยนแปลงรวม" sheetId="49" r:id="rId3"/>
    <sheet name="เปลี่ยนแปลงเฉพาะ" sheetId="48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0">'งบแสดงฐานะการเงิน Q1_62'!$A$1:$L$135</definedName>
    <definedName name="chaiyut" localSheetId="1">'งบกำไรขาดทุน Q1_62'!$A$1:$L$97</definedName>
    <definedName name="_xlnm.Database">#REF!</definedName>
    <definedName name="OLE_LINK3" localSheetId="4">งบกระแส!$A$95</definedName>
    <definedName name="prattana" localSheetId="4">งบกระแส!$A$2:$M$97</definedName>
    <definedName name="_xlnm.Print_Area" localSheetId="3">เปลี่ยนแปลงเฉพาะ!$A$1:$V$38</definedName>
    <definedName name="_xlnm.Print_Area" localSheetId="2">เปลี่ยนแปลงรวม!$A$1:$AB$37</definedName>
    <definedName name="_xlnm.Print_Area" localSheetId="0">'งบแสดงฐานะการเงิน Q1_62'!$A$1:$L$134</definedName>
    <definedName name="_xlnm.Print_Area" localSheetId="4">งบกระแส!$A$1:$M$97</definedName>
    <definedName name="_xlnm.Print_Area" localSheetId="1">'งบกำไรขาดทุน Q1_62'!$A$1:$L$97</definedName>
  </definedNames>
  <calcPr calcId="145621"/>
</workbook>
</file>

<file path=xl/calcChain.xml><?xml version="1.0" encoding="utf-8"?>
<calcChain xmlns="http://schemas.openxmlformats.org/spreadsheetml/2006/main">
  <c r="F31" i="50" l="1"/>
  <c r="J31" i="50"/>
  <c r="F29" i="50"/>
  <c r="F21" i="50"/>
  <c r="F30" i="50" s="1"/>
  <c r="F32" i="50" s="1"/>
  <c r="F72" i="53"/>
  <c r="J25" i="53"/>
  <c r="V13" i="49"/>
  <c r="X13" i="49"/>
  <c r="L7" i="53"/>
  <c r="L53" i="53"/>
  <c r="L99" i="53"/>
  <c r="T29" i="49"/>
  <c r="V29" i="49"/>
  <c r="X29" i="49"/>
  <c r="AB29" i="49"/>
  <c r="T30" i="48"/>
  <c r="V30" i="48"/>
  <c r="H21" i="50"/>
  <c r="L21" i="50"/>
  <c r="T20" i="48"/>
  <c r="T18" i="48"/>
  <c r="T22" i="48"/>
  <c r="V16" i="48"/>
  <c r="V13" i="48"/>
  <c r="T19" i="49"/>
  <c r="V19" i="49"/>
  <c r="M76" i="52"/>
  <c r="M67" i="52"/>
  <c r="I75" i="52"/>
  <c r="I76" i="52"/>
  <c r="I67" i="52"/>
  <c r="K9" i="52"/>
  <c r="K58" i="52"/>
  <c r="M9" i="52"/>
  <c r="L73" i="50"/>
  <c r="L67" i="50"/>
  <c r="H73" i="50"/>
  <c r="H67" i="50"/>
  <c r="L29" i="50"/>
  <c r="L8" i="50"/>
  <c r="L56" i="50"/>
  <c r="H29" i="50"/>
  <c r="H30" i="50" s="1"/>
  <c r="H32" i="50" s="1"/>
  <c r="L77" i="53"/>
  <c r="L72" i="53"/>
  <c r="L79" i="53" s="1"/>
  <c r="L116" i="53" s="1"/>
  <c r="H77" i="53"/>
  <c r="H79" i="53"/>
  <c r="H116" i="53" s="1"/>
  <c r="H72" i="53"/>
  <c r="L38" i="53"/>
  <c r="L39" i="53" s="1"/>
  <c r="L25" i="53"/>
  <c r="H38" i="53"/>
  <c r="H25" i="53"/>
  <c r="H39" i="53"/>
  <c r="J29" i="50"/>
  <c r="J30" i="50" s="1"/>
  <c r="J32" i="50" s="1"/>
  <c r="J21" i="50"/>
  <c r="K67" i="52"/>
  <c r="F38" i="53"/>
  <c r="J38" i="53"/>
  <c r="J39" i="53" s="1"/>
  <c r="Z27" i="49"/>
  <c r="Z31" i="49"/>
  <c r="F114" i="53"/>
  <c r="J8" i="50"/>
  <c r="J56" i="50"/>
  <c r="F77" i="53"/>
  <c r="F79" i="53"/>
  <c r="J77" i="53"/>
  <c r="A4" i="52"/>
  <c r="A53" i="52"/>
  <c r="G57" i="52"/>
  <c r="G58" i="52"/>
  <c r="I58" i="52"/>
  <c r="M58" i="52"/>
  <c r="G67" i="52"/>
  <c r="G75" i="52"/>
  <c r="G76" i="52"/>
  <c r="K76" i="52"/>
  <c r="O80" i="52"/>
  <c r="P80" i="52"/>
  <c r="R17" i="48"/>
  <c r="V17" i="48"/>
  <c r="D22" i="48"/>
  <c r="F22" i="48"/>
  <c r="H22" i="48"/>
  <c r="P22" i="48"/>
  <c r="V24" i="48"/>
  <c r="V27" i="48"/>
  <c r="D32" i="48"/>
  <c r="F32" i="48"/>
  <c r="H32" i="48"/>
  <c r="P32" i="48"/>
  <c r="J110" i="53"/>
  <c r="V16" i="49"/>
  <c r="X16" i="49"/>
  <c r="AB16" i="49"/>
  <c r="R17" i="49"/>
  <c r="R21" i="49"/>
  <c r="Z21" i="49"/>
  <c r="D21" i="49"/>
  <c r="F21" i="49"/>
  <c r="H21" i="49"/>
  <c r="J21" i="49"/>
  <c r="L21" i="49"/>
  <c r="N21" i="49"/>
  <c r="V23" i="49"/>
  <c r="X23" i="49"/>
  <c r="V26" i="49"/>
  <c r="X26" i="49"/>
  <c r="AB26" i="49"/>
  <c r="R27" i="49"/>
  <c r="R31" i="49"/>
  <c r="D31" i="49"/>
  <c r="F31" i="49"/>
  <c r="H31" i="49"/>
  <c r="J31" i="49"/>
  <c r="L31" i="49"/>
  <c r="N31" i="49"/>
  <c r="F110" i="53"/>
  <c r="A50" i="50"/>
  <c r="A52" i="50"/>
  <c r="F55" i="50"/>
  <c r="F56" i="50"/>
  <c r="H56" i="50"/>
  <c r="F67" i="50"/>
  <c r="J67" i="50"/>
  <c r="F73" i="50"/>
  <c r="J73" i="50"/>
  <c r="J7" i="53"/>
  <c r="J53" i="53"/>
  <c r="J99" i="53"/>
  <c r="A48" i="53"/>
  <c r="A94" i="53"/>
  <c r="A49" i="53"/>
  <c r="A95" i="53"/>
  <c r="A50" i="53"/>
  <c r="A96" i="53"/>
  <c r="F53" i="53"/>
  <c r="F99" i="53"/>
  <c r="H53" i="53"/>
  <c r="H99" i="53"/>
  <c r="H113" i="53"/>
  <c r="H115" i="53"/>
  <c r="L113" i="53"/>
  <c r="L114" i="53"/>
  <c r="L115" i="53"/>
  <c r="F25" i="53"/>
  <c r="F39" i="53"/>
  <c r="T17" i="49"/>
  <c r="T21" i="49"/>
  <c r="T31" i="49"/>
  <c r="T32" i="48"/>
  <c r="J72" i="53"/>
  <c r="J79" i="53"/>
  <c r="V27" i="49"/>
  <c r="V17" i="49"/>
  <c r="V31" i="49"/>
  <c r="F112" i="53"/>
  <c r="V20" i="48"/>
  <c r="AB23" i="49"/>
  <c r="X19" i="49"/>
  <c r="AB19" i="49"/>
  <c r="V21" i="49"/>
  <c r="W24" i="48"/>
  <c r="AB13" i="49"/>
  <c r="AD23" i="49"/>
  <c r="H34" i="50" l="1"/>
  <c r="H58" i="50"/>
  <c r="H69" i="50" s="1"/>
  <c r="H72" i="50" s="1"/>
  <c r="H74" i="50" s="1"/>
  <c r="I12" i="52"/>
  <c r="I24" i="52" s="1"/>
  <c r="I40" i="52" s="1"/>
  <c r="I43" i="52" s="1"/>
  <c r="I79" i="52" s="1"/>
  <c r="I81" i="52" s="1"/>
  <c r="I100" i="52" s="1"/>
  <c r="L30" i="50"/>
  <c r="L32" i="50" s="1"/>
  <c r="L34" i="50"/>
  <c r="M12" i="52"/>
  <c r="M24" i="52" s="1"/>
  <c r="M40" i="52" s="1"/>
  <c r="M43" i="52" s="1"/>
  <c r="M79" i="52" s="1"/>
  <c r="M81" i="52" s="1"/>
  <c r="M100" i="52" s="1"/>
  <c r="L58" i="50"/>
  <c r="L69" i="50" s="1"/>
  <c r="L72" i="50" s="1"/>
  <c r="L74" i="50" s="1"/>
  <c r="J58" i="50"/>
  <c r="J69" i="50" s="1"/>
  <c r="J72" i="50" s="1"/>
  <c r="J74" i="50" s="1"/>
  <c r="J34" i="50"/>
  <c r="K12" i="52"/>
  <c r="K24" i="52" s="1"/>
  <c r="K40" i="52" s="1"/>
  <c r="K43" i="52" s="1"/>
  <c r="K79" i="52" s="1"/>
  <c r="K81" i="52" s="1"/>
  <c r="F34" i="50"/>
  <c r="G12" i="52"/>
  <c r="G24" i="52" s="1"/>
  <c r="G40" i="52" s="1"/>
  <c r="G43" i="52" s="1"/>
  <c r="G79" i="52" s="1"/>
  <c r="G81" i="52" s="1"/>
  <c r="F58" i="50"/>
  <c r="F69" i="50" s="1"/>
  <c r="F72" i="50" s="1"/>
  <c r="F74" i="50" s="1"/>
  <c r="P17" i="49"/>
  <c r="L135" i="53"/>
  <c r="H135" i="53"/>
  <c r="H36" i="50" l="1"/>
  <c r="H38" i="50"/>
  <c r="H41" i="50"/>
  <c r="X17" i="49"/>
  <c r="P21" i="49"/>
  <c r="L38" i="50"/>
  <c r="L36" i="50"/>
  <c r="L41" i="50"/>
  <c r="R18" i="48"/>
  <c r="G100" i="52"/>
  <c r="O81" i="52"/>
  <c r="F38" i="50"/>
  <c r="F36" i="50"/>
  <c r="F41" i="50"/>
  <c r="P27" i="49"/>
  <c r="K100" i="52"/>
  <c r="P81" i="52"/>
  <c r="R28" i="48"/>
  <c r="J41" i="50"/>
  <c r="J38" i="50"/>
  <c r="J36" i="50"/>
  <c r="AB17" i="49" l="1"/>
  <c r="AB21" i="49" s="1"/>
  <c r="X21" i="49"/>
  <c r="V28" i="48"/>
  <c r="V32" i="48" s="1"/>
  <c r="W32" i="48" s="1"/>
  <c r="R32" i="48"/>
  <c r="J111" i="53" s="1"/>
  <c r="J113" i="53" s="1"/>
  <c r="J115" i="53" s="1"/>
  <c r="J116" i="53" s="1"/>
  <c r="J135" i="53" s="1"/>
  <c r="V18" i="48"/>
  <c r="V22" i="48" s="1"/>
  <c r="R22" i="48"/>
  <c r="X27" i="49"/>
  <c r="P31" i="49"/>
  <c r="F111" i="53" s="1"/>
  <c r="F113" i="53" s="1"/>
  <c r="F115" i="53" s="1"/>
  <c r="F116" i="53" s="1"/>
  <c r="F135" i="53" s="1"/>
  <c r="AB27" i="49" l="1"/>
  <c r="AB31" i="49" s="1"/>
  <c r="AD31" i="49" s="1"/>
  <c r="X31" i="49"/>
</calcChain>
</file>

<file path=xl/sharedStrings.xml><?xml version="1.0" encoding="utf-8"?>
<sst xmlns="http://schemas.openxmlformats.org/spreadsheetml/2006/main" count="363" uniqueCount="226">
  <si>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</si>
  <si>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</si>
  <si>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</si>
  <si>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</si>
  <si>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ค่าเสื่อมราคา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</si>
  <si>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</si>
  <si>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</si>
  <si>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</si>
  <si>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</si>
  <si>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</si>
  <si>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</si>
  <si>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</si>
  <si>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</si>
  <si>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</si>
  <si>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</si>
  <si>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</si>
  <si>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</si>
  <si>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</si>
  <si>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</si>
  <si>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</si>
  <si>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</si>
  <si>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</si>
  <si>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</si>
  <si>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</si>
  <si>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</si>
  <si>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</si>
  <si>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</si>
  <si>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</si>
  <si>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</si>
  <si>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</si>
  <si>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</si>
  <si>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</si>
  <si>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</si>
  <si>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</si>
  <si>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</si>
  <si>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</si>
  <si>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</si>
  <si>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</si>
  <si>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</si>
  <si>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</si>
  <si>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</si>
  <si>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</si>
  <si>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</si>
  <si>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</si>
  <si>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</si>
  <si>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</si>
  <si>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</si>
  <si>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</si>
  <si>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</si>
  <si>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</si>
  <si>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</si>
  <si>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</si>
  <si>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</si>
  <si>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เงินลงทุนทั่วไป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</si>
  <si>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</si>
  <si>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</si>
  <si>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</si>
  <si>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การแปลงค่า</t>
  </si>
  <si>
    <t>งบการเงิน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</si>
  <si>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</si>
  <si>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</si>
  <si>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</si>
  <si>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</si>
  <si>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</si>
  <si>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</si>
  <si>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</si>
  <si>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</si>
  <si>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กลับรายการค่าเผื่อหนี้สงสัยจะสูญ</t>
  </si>
  <si>
    <t>เงินให้กู้ยืม</t>
  </si>
  <si>
    <t>กำไร(ขาดทุน) ต่อหุ้น (บาท)</t>
  </si>
  <si>
    <t>ขาดทุนที่ยังไม่เกิดขึ้น</t>
  </si>
  <si>
    <t>จากการเปลี่ยนแปลง</t>
  </si>
  <si>
    <t>มูลค่าเงินลงทุน</t>
  </si>
  <si>
    <t>ขาดทุน (กำไร) ที่ยังไม่เกิดขึ้นจากเงินลงทุนในหลักทรัพย์เพื่อค้า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</si>
  <si>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</si>
  <si>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</si>
  <si>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</si>
  <si>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</si>
  <si>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</si>
  <si>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</si>
  <si>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</si>
  <si>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</si>
  <si>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ซื้อที่ดิน อาคารและอุปกรณ์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</si>
  <si>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</si>
  <si>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</si>
  <si>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</si>
  <si>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</si>
  <si>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</si>
  <si>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</si>
  <si>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กำไรจากการขายเงินลงทุนในหลักทรัพย์เพื่อค้า</t>
  </si>
  <si>
    <t>ค่าใช้จ่ายในการบริหาร</t>
  </si>
  <si>
    <t>ต้นทุนทางการเงิน</t>
  </si>
  <si>
    <t>ลูกหนี้การค้า สุทธิ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</si>
  <si>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</si>
  <si>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</si>
  <si>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</si>
  <si>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เจ้าหนี้การค้า  -กิจการที่เกี่ยวข้องกัน</t>
  </si>
  <si>
    <t>ภาษีเงินได้นิติบุคคลค้างจ่าย</t>
  </si>
  <si>
    <t>เงินลงทุนชั่วคราว</t>
  </si>
  <si>
    <t>รวมส่วนของ</t>
  </si>
  <si>
    <t>บริษัทใหญ่</t>
  </si>
  <si>
    <t>ค่าเผื่อหนี้สงสัยจะสูญ(โอนกลับ)</t>
  </si>
  <si>
    <t>งบแสดงฐานะการเงิน</t>
  </si>
  <si>
    <t xml:space="preserve">          รวมหนี้สินหมุนเวียน</t>
  </si>
  <si>
    <t>ภาระผูกพันผลประโยชน์พนักงาน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</si>
  <si>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</si>
  <si>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</si>
  <si>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</si>
  <si>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</si>
  <si>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</si>
  <si>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</si>
  <si>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</si>
  <si>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</si>
  <si>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</si>
  <si>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</si>
  <si>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</si>
  <si>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</si>
  <si>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</si>
  <si>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</si>
  <si>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</si>
  <si>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</si>
  <si>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กิจกรรมดำเนินงานและกิจกรรมลงทุนที่ไม่กระทบเงินสด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</si>
  <si>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</si>
  <si>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</si>
  <si>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</si>
  <si>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</si>
  <si>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</si>
  <si>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>งบแสดงการเปลี่ยนแปลงส่วนของผู้ถือหุ้น</t>
  </si>
  <si>
    <t>การเปลี่ยนแปลงในส่วนของผู้ถือหุ้น</t>
  </si>
  <si>
    <t>ลูกหนี้อื่น</t>
  </si>
  <si>
    <t>เจ้าหนี้อื่น</t>
  </si>
  <si>
    <t>ต้นทุนการให้บริการ</t>
  </si>
  <si>
    <t>กำไร(ขาดทุน)ก่อนภาษีเงินได้</t>
  </si>
  <si>
    <t xml:space="preserve">     จัดสรรกำไรสะสมเป็นสำรองตามกฎหมาย</t>
  </si>
  <si>
    <t xml:space="preserve">ลูกหนี้อื่น - กิจการอื่น  </t>
  </si>
  <si>
    <t>ลูกหนี้อื่น - กิจการที่เกี่ยวข้องกัน</t>
  </si>
  <si>
    <t>เจ้าหนี้อื่น -กิจการอื่น</t>
  </si>
  <si>
    <t>สินทรัพย์ภาษีเงินได้รอตัดบัญชี</t>
  </si>
  <si>
    <t>หนี้สินภาษีเงินได้รอตัดบัญชี</t>
  </si>
  <si>
    <t>ค่าใช้จ่าย (รายได้) ภาษีตัดบัญชี</t>
  </si>
  <si>
    <t xml:space="preserve">กำไร (ขาดทุน) </t>
  </si>
  <si>
    <t>เงินลงทุนทั่วไป (เพิ่มขึ้น) ลดลง</t>
  </si>
  <si>
    <t>ขาดทุนที่ยังไม่เกิดขึ้นจากเงินลงทุนในหลักทรัพย์เพื่อค้า</t>
  </si>
  <si>
    <t>ผลกระทบจากการขายหลักทรัพย์เพื่อค้าระหว่างกัน</t>
  </si>
  <si>
    <t>ค่าใช้จ่ายภาษีเงินได้ของปีปัจจุบัน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</si>
  <si>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</si>
  <si>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</si>
  <si>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เงินกู้ยืม</t>
  </si>
  <si>
    <t xml:space="preserve">      จ่ายปันผล</t>
  </si>
  <si>
    <t xml:space="preserve">      จ่ายปันผล </t>
  </si>
  <si>
    <t>เงินกู้ยืมจาก - กิจการที่เกี่ยวข้องกัน เพิ่มขึ้น (ลดลง)</t>
  </si>
  <si>
    <t>กำไร (ขาดทุน) เบ็ดเสร็จอื่น</t>
  </si>
  <si>
    <t>ค่าใช้จ่ายภาษีเงินได้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</si>
  <si>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</si>
  <si>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</si>
  <si>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</si>
  <si>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</si>
  <si>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</si>
  <si>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</si>
  <si>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</si>
  <si>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</si>
  <si>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</si>
  <si>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</si>
  <si>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ผลกำไร (ขาดทุน) จากการประมาณการ -</t>
  </si>
  <si>
    <t xml:space="preserve"> - ตามหลักคณิตศาสตร์ประกันภัย</t>
  </si>
  <si>
    <t>เจ้าหนี้อื่น -กิจการที่เกี่ยวข้องกัน</t>
  </si>
  <si>
    <t>อาคาร และอุปกรณ์-สุทธิ</t>
  </si>
  <si>
    <t>อสังหาริมทรัพย์เพื่อการลงทุน</t>
  </si>
  <si>
    <t>กลับรายการค่าเผื่อด้อยค่าเงินลงทุน</t>
  </si>
  <si>
    <t>ค่าเผื่อด้อยค่าในเงินลงทุน(โอนกลับ)</t>
  </si>
  <si>
    <t>รายการที่จะถูกจัดประเภทรายการใหม่เข้าไปไว้ในกำไรหรือขาดทุนในภายหลัง</t>
  </si>
  <si>
    <t>รายการที่จะไม่ถูกจัดประเภทรายการใหม่เข้าไปไว้ในกำไรหรือขาดทุนในภายหลัง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</si>
  <si>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</si>
  <si>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</si>
  <si>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</si>
  <si>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 xml:space="preserve">- หุ้นสามัญ  5,647,349,128  หุ้น 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</si>
  <si>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</si>
  <si>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</si>
  <si>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</si>
  <si>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</si>
  <si>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</si>
  <si>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</si>
  <si>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 xml:space="preserve">- หุ้นสามัญ  5,637,604,866  หุ้น </t>
  </si>
  <si>
    <t>ภาษีเงินได้ที่เกี่ยวข้องกับองค์ประกอบอื่นของส่วนของผู้ถือหุ้น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</si>
  <si>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</si>
  <si>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</si>
  <si>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เงินปันผลรับจากบริษัทอื่น</t>
  </si>
  <si>
    <t>เงินรับจากบริษัทย่อยเลิกบริษัท (เพิ่มขึ้น) ลดลง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</si>
  <si>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</si>
  <si>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</si>
  <si>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</si>
  <si>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>จ่ายหนี้สินตามสัญญาเช่าการเงิน</t>
  </si>
  <si>
    <t>เงินกู้ยืมกิจการที่เกี่ยวข้องกัน ลดลง</t>
  </si>
  <si>
    <t>เจ้าหนี้อื่น กิจการที่เกี่ยวข้องกัน - ดอกเบี้ยค้างจ่าย ลดลง</t>
  </si>
  <si>
    <t>เงินลงทุนในบริษัทย่อย ลดลง</t>
  </si>
  <si>
    <t>ลูกหนี้อื่น กิจการที่เกี่ยวข้องกัน - เงินทดรองจ่าย ลดลง</t>
  </si>
  <si>
    <t>เงินสดจ่ายให้ผู้ถือหุ้นส่วนน้อยของบ.ย่อยที่ชำระบัญชี</t>
  </si>
  <si>
    <t>เงินปันผลรับจากบริษัทย่อย</t>
  </si>
  <si>
    <t>31 ธันวาคม 2561</t>
  </si>
  <si>
    <t>2561</t>
  </si>
  <si>
    <t>ยอดคงเหลือ ณ วันที่  1 มกราคม 2561</t>
  </si>
  <si>
    <t>กำไรจากอัตราแลกเปลี่ยน</t>
  </si>
  <si>
    <t>ขาดทุนจากการขายเงินลงทุนอื่น</t>
  </si>
  <si>
    <t>จ่ายเงินปันผล</t>
  </si>
  <si>
    <t>11 , 12</t>
  </si>
  <si>
    <t>7 , 10</t>
  </si>
  <si>
    <t>ณ วันที่ 31 มีนาคม 2562</t>
  </si>
  <si>
    <t>31 มีนาคม 2562</t>
  </si>
  <si>
    <t>สำหรับงวดสามเดือนสิ้นสุดวันที่ 31 มีนาคม 2562</t>
  </si>
  <si>
    <t>สำหรับงวดสามเดือนสิ้นสุดวันที่ 31 มีนาคม</t>
  </si>
  <si>
    <t xml:space="preserve">      กำไรขาดทุนเบ็ดเสร็จรวมสำหรับงวด</t>
  </si>
  <si>
    <t>ยอดคงเหลือ ณ วันที่ 31 มีนาคม 2561</t>
  </si>
  <si>
    <t>ยอดคงเหลือ ณ วันที่  1 มกราคม 2562</t>
  </si>
  <si>
    <t>ยอดคงเหลือ ณ วันที่ 31 มีนาคม 2562</t>
  </si>
  <si>
    <t>2562</t>
  </si>
  <si>
    <t>กำไรที่ยังไม่เกิดขึ้นจากเงินลงทุนในหลักทรัพย์เพื่อค้า</t>
  </si>
  <si>
    <t>ขาดทุนจากการขายเงินลงทุนในหลักทรัพย์เพื่อค้า</t>
  </si>
  <si>
    <t>หมายเหตุประกอบงบการเงินระหว่างกาลถือเป็นส่วนหนึ่งของงบการเงินระหว่างกาลนี้</t>
  </si>
  <si>
    <t>(ยังไม่ได้ตรวจสอบ/</t>
  </si>
  <si>
    <t>(ตรวจสอบแล้ว)</t>
  </si>
  <si>
    <t>สอบทานแล้ว)</t>
  </si>
  <si>
    <t>(ยังไม่ได้ตรวจสอบ/สอบทานแล้ว)</t>
  </si>
  <si>
    <t>กำไร(ขาดทุน) สำหรับงวด</t>
  </si>
  <si>
    <t>กำไร (ขาดทุน) สุทธิสำหรับงวด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</si>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</sst>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#,##0.00;\(#,##0.00\)"/>
    <numFmt numFmtId="168" formatCode="#,##0;\(#,##0\)"/>
    <numFmt numFmtId="169" formatCode="#,##0.0;\(#,##0.0\)"/>
    <numFmt numFmtId="170" formatCode="0.0%"/>
    <numFmt numFmtId="171" formatCode="dd\-mmm\-yy_)"/>
    <numFmt numFmtId="172" formatCode="0.00_)"/>
    <numFmt numFmtId="173" formatCode="#,##0.00\ &quot;F&quot;;\-#,##0.00\ &quot;F&quot;"/>
    <numFmt numFmtId="174" formatCode="_-* #,##0_-;\-* #,##0_-;_-* &quot;-&quot;??_-;_-@_-"/>
    <numFmt numFmtId="175" formatCode="_(* #,##0.000_);_(* \(#,##0.000\);_(* &quot;-&quot;??_);_(@_)"/>
    <numFmt numFmtId="176" formatCode="_(* #,##0.0000_);_(* \(#,##0.0000\);_(* &quot;-&quot;??_);_(@_)"/>
  </numFmts>
  <fonts count="37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0"/>
      <name val="Angsana New"/>
      <family val="1"/>
    </font>
    <font>
      <sz val="13"/>
      <name val="Angsana New"/>
      <family val="1"/>
    </font>
    <font>
      <sz val="13"/>
      <name val="AngsanaUPC"/>
      <family val="1"/>
      <charset val="222"/>
    </font>
    <font>
      <i/>
      <sz val="12"/>
      <name val="Angsana New"/>
      <family val="1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AngsanaUPC"/>
      <family val="1"/>
      <charset val="22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2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43" fontId="1" fillId="0" borderId="0" applyFont="0" applyFill="0" applyBorder="0" applyAlignment="0" applyProtection="0"/>
    <xf numFmtId="173" fontId="9" fillId="0" borderId="0"/>
    <xf numFmtId="171" fontId="9" fillId="0" borderId="0"/>
    <xf numFmtId="170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2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1" fillId="21" borderId="2" applyNumberFormat="0" applyAlignment="0" applyProtection="0"/>
    <xf numFmtId="0" fontId="22" fillId="0" borderId="7" applyNumberFormat="0" applyFill="0" applyAlignment="0" applyProtection="0"/>
    <xf numFmtId="0" fontId="23" fillId="3" borderId="0" applyNumberFormat="0" applyBorder="0" applyAlignment="0" applyProtection="0"/>
    <xf numFmtId="0" fontId="24" fillId="20" borderId="9" applyNumberFormat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7" borderId="1" applyNumberFormat="0" applyAlignment="0" applyProtection="0"/>
    <xf numFmtId="0" fontId="31" fillId="24" borderId="0" applyNumberFormat="0" applyBorder="0" applyAlignment="0" applyProtection="0"/>
    <xf numFmtId="0" fontId="32" fillId="0" borderId="11" applyNumberFormat="0" applyFill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17" fillId="25" borderId="8" applyNumberFormat="0" applyFont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5" fillId="0" borderId="0" applyNumberFormat="0" applyFill="0" applyBorder="0" applyAlignment="0" applyProtection="0"/>
  </cellStyleXfs>
  <cellXfs count="135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43" fontId="2" fillId="0" borderId="0" xfId="19" applyFont="1" applyFill="1" applyBorder="1"/>
    <xf numFmtId="167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7" fontId="3" fillId="0" borderId="0" xfId="19" applyNumberFormat="1" applyFont="1" applyFill="1"/>
    <xf numFmtId="0" fontId="3" fillId="0" borderId="0" xfId="0" applyNumberFormat="1" applyFont="1" applyFill="1" applyAlignment="1">
      <alignment horizontal="center"/>
    </xf>
    <xf numFmtId="43" fontId="3" fillId="0" borderId="0" xfId="19" applyFont="1" applyFill="1"/>
    <xf numFmtId="168" fontId="3" fillId="0" borderId="0" xfId="0" applyNumberFormat="1" applyFont="1" applyFill="1"/>
    <xf numFmtId="167" fontId="3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/>
    <xf numFmtId="0" fontId="3" fillId="0" borderId="0" xfId="0" applyFont="1" applyFill="1" applyBorder="1"/>
    <xf numFmtId="167" fontId="3" fillId="0" borderId="0" xfId="0" applyNumberFormat="1" applyFont="1" applyFill="1" applyBorder="1"/>
    <xf numFmtId="167" fontId="3" fillId="0" borderId="0" xfId="0" applyNumberFormat="1" applyFont="1" applyFill="1"/>
    <xf numFmtId="168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43" fontId="3" fillId="0" borderId="0" xfId="19" applyFont="1" applyFill="1" applyBorder="1"/>
    <xf numFmtId="0" fontId="3" fillId="0" borderId="0" xfId="0" applyFont="1" applyFill="1" applyAlignment="1">
      <alignment horizontal="left"/>
    </xf>
    <xf numFmtId="167" fontId="3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167" fontId="3" fillId="0" borderId="0" xfId="19" quotePrefix="1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center" vertical="center" wrapText="1"/>
    </xf>
    <xf numFmtId="169" fontId="3" fillId="0" borderId="0" xfId="0" applyNumberFormat="1" applyFont="1" applyFill="1" applyAlignment="1">
      <alignment horizontal="center"/>
    </xf>
    <xf numFmtId="43" fontId="3" fillId="0" borderId="0" xfId="19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168" fontId="3" fillId="0" borderId="0" xfId="0" applyNumberFormat="1" applyFont="1" applyFill="1" applyBorder="1"/>
    <xf numFmtId="167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0" fontId="3" fillId="0" borderId="0" xfId="0" quotePrefix="1" applyFont="1" applyFill="1"/>
    <xf numFmtId="49" fontId="3" fillId="0" borderId="0" xfId="0" applyNumberFormat="1" applyFont="1" applyFill="1"/>
    <xf numFmtId="167" fontId="3" fillId="0" borderId="0" xfId="19" applyNumberFormat="1" applyFont="1" applyFill="1" applyAlignment="1"/>
    <xf numFmtId="167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7" fillId="0" borderId="0" xfId="19" applyNumberFormat="1" applyFont="1" applyFill="1" applyAlignment="1">
      <alignment horizontal="center"/>
    </xf>
    <xf numFmtId="167" fontId="7" fillId="0" borderId="12" xfId="19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/>
    <xf numFmtId="2" fontId="3" fillId="0" borderId="0" xfId="0" applyNumberFormat="1" applyFont="1" applyFill="1"/>
    <xf numFmtId="43" fontId="3" fillId="0" borderId="0" xfId="0" applyNumberFormat="1" applyFont="1" applyFill="1"/>
    <xf numFmtId="0" fontId="7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/>
    <xf numFmtId="43" fontId="13" fillId="0" borderId="0" xfId="19" applyFont="1" applyFill="1"/>
    <xf numFmtId="43" fontId="13" fillId="0" borderId="0" xfId="19" applyFont="1" applyFill="1" applyAlignment="1">
      <alignment horizontal="center"/>
    </xf>
    <xf numFmtId="43" fontId="13" fillId="0" borderId="12" xfId="19" applyFont="1" applyFill="1" applyBorder="1" applyAlignment="1">
      <alignment horizontal="center"/>
    </xf>
    <xf numFmtId="167" fontId="14" fillId="0" borderId="0" xfId="0" applyNumberFormat="1" applyFont="1" applyFill="1"/>
    <xf numFmtId="0" fontId="15" fillId="0" borderId="0" xfId="0" applyNumberFormat="1" applyFont="1" applyFill="1" applyAlignment="1">
      <alignment horizontal="center"/>
    </xf>
    <xf numFmtId="174" fontId="15" fillId="0" borderId="0" xfId="19" applyNumberFormat="1" applyFont="1" applyFill="1" applyBorder="1"/>
    <xf numFmtId="168" fontId="15" fillId="0" borderId="0" xfId="0" applyNumberFormat="1" applyFont="1" applyFill="1" applyBorder="1"/>
    <xf numFmtId="167" fontId="15" fillId="0" borderId="0" xfId="0" applyNumberFormat="1" applyFont="1" applyFill="1"/>
    <xf numFmtId="0" fontId="16" fillId="0" borderId="0" xfId="0" applyNumberFormat="1" applyFont="1" applyFill="1" applyAlignment="1">
      <alignment horizontal="center"/>
    </xf>
    <xf numFmtId="43" fontId="3" fillId="0" borderId="0" xfId="19" applyNumberFormat="1" applyFont="1" applyFill="1"/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67" fontId="3" fillId="0" borderId="13" xfId="19" applyNumberFormat="1" applyFont="1" applyFill="1" applyBorder="1" applyAlignment="1">
      <alignment horizontal="center"/>
    </xf>
    <xf numFmtId="39" fontId="18" fillId="0" borderId="0" xfId="0" applyNumberFormat="1" applyFont="1" applyFill="1"/>
    <xf numFmtId="0" fontId="18" fillId="0" borderId="0" xfId="0" applyFont="1" applyFill="1"/>
    <xf numFmtId="43" fontId="18" fillId="0" borderId="0" xfId="19" applyFont="1" applyFill="1"/>
    <xf numFmtId="167" fontId="3" fillId="0" borderId="0" xfId="19" applyNumberFormat="1" applyFont="1" applyFill="1" applyBorder="1" applyAlignment="1">
      <alignment horizontal="left"/>
    </xf>
    <xf numFmtId="4" fontId="3" fillId="0" borderId="0" xfId="0" applyNumberFormat="1" applyFont="1" applyFill="1"/>
    <xf numFmtId="43" fontId="3" fillId="0" borderId="0" xfId="0" applyNumberFormat="1" applyFont="1" applyFill="1" applyBorder="1"/>
    <xf numFmtId="169" fontId="3" fillId="0" borderId="0" xfId="0" applyNumberFormat="1" applyFont="1" applyFill="1" applyBorder="1" applyAlignment="1">
      <alignment horizontal="center"/>
    </xf>
    <xf numFmtId="39" fontId="3" fillId="0" borderId="0" xfId="0" applyNumberFormat="1" applyFont="1" applyFill="1"/>
    <xf numFmtId="43" fontId="3" fillId="0" borderId="0" xfId="19" applyNumberFormat="1" applyFont="1" applyFill="1" applyAlignment="1">
      <alignment horizontal="right"/>
    </xf>
    <xf numFmtId="43" fontId="3" fillId="0" borderId="0" xfId="0" applyNumberFormat="1" applyFont="1" applyFill="1" applyAlignment="1">
      <alignment horizontal="right"/>
    </xf>
    <xf numFmtId="43" fontId="3" fillId="0" borderId="14" xfId="19" applyNumberFormat="1" applyFont="1" applyFill="1" applyBorder="1"/>
    <xf numFmtId="43" fontId="3" fillId="0" borderId="15" xfId="19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3" fillId="0" borderId="0" xfId="19" applyNumberFormat="1" applyFont="1" applyFill="1" applyBorder="1"/>
    <xf numFmtId="43" fontId="3" fillId="0" borderId="0" xfId="19" applyNumberFormat="1" applyFont="1" applyFill="1" applyBorder="1" applyAlignment="1">
      <alignment horizontal="right"/>
    </xf>
    <xf numFmtId="43" fontId="3" fillId="0" borderId="12" xfId="19" applyNumberFormat="1" applyFont="1" applyFill="1" applyBorder="1"/>
    <xf numFmtId="43" fontId="3" fillId="0" borderId="16" xfId="0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right"/>
    </xf>
    <xf numFmtId="43" fontId="3" fillId="0" borderId="12" xfId="0" applyNumberFormat="1" applyFont="1" applyFill="1" applyBorder="1" applyAlignment="1">
      <alignment horizontal="right"/>
    </xf>
    <xf numFmtId="43" fontId="3" fillId="0" borderId="12" xfId="19" applyNumberFormat="1" applyFont="1" applyFill="1" applyBorder="1" applyAlignment="1">
      <alignment horizontal="right"/>
    </xf>
    <xf numFmtId="43" fontId="3" fillId="0" borderId="15" xfId="19" applyNumberFormat="1" applyFont="1" applyFill="1" applyBorder="1" applyAlignment="1">
      <alignment horizontal="right"/>
    </xf>
    <xf numFmtId="43" fontId="3" fillId="0" borderId="15" xfId="0" applyNumberFormat="1" applyFont="1" applyFill="1" applyBorder="1" applyAlignment="1">
      <alignment horizontal="right"/>
    </xf>
    <xf numFmtId="43" fontId="15" fillId="0" borderId="0" xfId="19" applyNumberFormat="1" applyFont="1" applyFill="1"/>
    <xf numFmtId="43" fontId="15" fillId="0" borderId="0" xfId="0" applyNumberFormat="1" applyFont="1" applyFill="1" applyBorder="1"/>
    <xf numFmtId="43" fontId="15" fillId="0" borderId="0" xfId="19" applyNumberFormat="1" applyFont="1" applyFill="1" applyBorder="1"/>
    <xf numFmtId="43" fontId="3" fillId="0" borderId="16" xfId="19" applyNumberFormat="1" applyFont="1" applyFill="1" applyBorder="1"/>
    <xf numFmtId="43" fontId="3" fillId="0" borderId="14" xfId="19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center"/>
    </xf>
    <xf numFmtId="166" fontId="3" fillId="0" borderId="17" xfId="19" applyNumberFormat="1" applyFont="1" applyFill="1" applyBorder="1"/>
    <xf numFmtId="166" fontId="3" fillId="0" borderId="0" xfId="0" applyNumberFormat="1" applyFont="1" applyFill="1"/>
    <xf numFmtId="166" fontId="3" fillId="0" borderId="0" xfId="0" applyNumberFormat="1" applyFont="1" applyFill="1" applyAlignment="1">
      <alignment horizontal="right"/>
    </xf>
    <xf numFmtId="49" fontId="3" fillId="0" borderId="0" xfId="19" applyNumberFormat="1" applyFont="1" applyFill="1" applyBorder="1" applyAlignment="1">
      <alignment horizontal="center"/>
    </xf>
    <xf numFmtId="43" fontId="3" fillId="0" borderId="13" xfId="19" applyNumberFormat="1" applyFont="1" applyFill="1" applyBorder="1" applyAlignment="1">
      <alignment horizontal="right"/>
    </xf>
    <xf numFmtId="43" fontId="18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7" fontId="7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right"/>
    </xf>
    <xf numFmtId="164" fontId="3" fillId="0" borderId="0" xfId="19" applyNumberFormat="1" applyFont="1" applyFill="1"/>
    <xf numFmtId="168" fontId="7" fillId="0" borderId="0" xfId="0" applyNumberFormat="1" applyFont="1" applyFill="1"/>
    <xf numFmtId="169" fontId="7" fillId="0" borderId="0" xfId="0" applyNumberFormat="1" applyFont="1" applyFill="1" applyAlignment="1">
      <alignment horizontal="center"/>
    </xf>
    <xf numFmtId="167" fontId="7" fillId="0" borderId="0" xfId="0" applyNumberFormat="1" applyFont="1" applyFill="1" applyAlignment="1">
      <alignment horizontal="center"/>
    </xf>
    <xf numFmtId="0" fontId="36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1" fontId="7" fillId="0" borderId="0" xfId="0" applyNumberFormat="1" applyFont="1" applyFill="1" applyAlignment="1">
      <alignment horizontal="center"/>
    </xf>
    <xf numFmtId="175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/>
    <xf numFmtId="176" fontId="3" fillId="0" borderId="16" xfId="19" applyNumberFormat="1" applyFont="1" applyFill="1" applyBorder="1"/>
    <xf numFmtId="167" fontId="2" fillId="0" borderId="0" xfId="19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43" fontId="3" fillId="0" borderId="12" xfId="19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12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167" fontId="3" fillId="0" borderId="12" xfId="0" applyNumberFormat="1" applyFont="1" applyFill="1" applyBorder="1" applyAlignment="1">
      <alignment horizontal="center"/>
    </xf>
    <xf numFmtId="167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</cellXfs>
  <cellStyles count="52">
    <cellStyle name="20% - ส่วนที่ถูกเน้น1" xfId="1"/>
    <cellStyle name="20% - ส่วนที่ถูกเน้น2" xfId="2"/>
    <cellStyle name="20% - ส่วนที่ถูกเน้น3" xfId="3"/>
    <cellStyle name="20% - ส่วนที่ถูกเน้น4" xfId="4"/>
    <cellStyle name="20% - ส่วนที่ถูกเน้น5" xfId="5"/>
    <cellStyle name="20% - ส่วนที่ถูกเน้น6" xfId="6"/>
    <cellStyle name="40% - ส่วนที่ถูกเน้น1" xfId="7"/>
    <cellStyle name="40% - ส่วนที่ถูกเน้น2" xfId="8"/>
    <cellStyle name="40% - ส่วนที่ถูกเน้น3" xfId="9"/>
    <cellStyle name="40% - ส่วนที่ถูกเน้น4" xfId="10"/>
    <cellStyle name="40% - ส่วนที่ถูกเน้น5" xfId="11"/>
    <cellStyle name="40% - ส่วนที่ถูกเน้น6" xfId="12"/>
    <cellStyle name="60% - ส่วนที่ถูกเน้น1" xfId="13"/>
    <cellStyle name="60% - ส่วนที่ถูกเน้น2" xfId="14"/>
    <cellStyle name="60% - ส่วนที่ถูกเน้น3" xfId="15"/>
    <cellStyle name="60% - ส่วนที่ถูกเน้น4" xfId="16"/>
    <cellStyle name="60% - ส่วนที่ถูกเน้น5" xfId="17"/>
    <cellStyle name="60% - ส่วนที่ถูกเน้น6" xfId="18"/>
    <cellStyle name="Comma" xfId="19" builtinId="3"/>
    <cellStyle name="comma zerodec" xfId="20"/>
    <cellStyle name="Currency1" xfId="21"/>
    <cellStyle name="Dollar (zero dec)" xfId="22"/>
    <cellStyle name="Grey" xfId="23"/>
    <cellStyle name="Input [yellow]" xfId="24"/>
    <cellStyle name="no dec" xfId="25"/>
    <cellStyle name="Normal" xfId="0" builtinId="0"/>
    <cellStyle name="Normal - Style1" xfId="26"/>
    <cellStyle name="Percent [2]" xfId="27"/>
    <cellStyle name="Quantity" xfId="28"/>
    <cellStyle name="เซลล์ตรวจสอบ" xfId="29"/>
    <cellStyle name="เซลล์ที่มีการเชื่อมโยง" xfId="30"/>
    <cellStyle name="แย่" xfId="31"/>
    <cellStyle name="แสดงผล" xfId="32"/>
    <cellStyle name="การคำนวณ" xfId="33"/>
    <cellStyle name="ข้อความเตือน" xfId="34"/>
    <cellStyle name="ข้อความอธิบาย" xfId="35"/>
    <cellStyle name="ชื่อเรื่อง" xfId="36"/>
    <cellStyle name="ดี" xfId="37"/>
    <cellStyle name="ป้อนค่า" xfId="38"/>
    <cellStyle name="ปานกลาง" xfId="39"/>
    <cellStyle name="ผลรวม" xfId="40"/>
    <cellStyle name="ส่วนที่ถูกเน้น1" xfId="41"/>
    <cellStyle name="ส่วนที่ถูกเน้น2" xfId="42"/>
    <cellStyle name="ส่วนที่ถูกเน้น3" xfId="43"/>
    <cellStyle name="ส่วนที่ถูกเน้น4" xfId="44"/>
    <cellStyle name="ส่วนที่ถูกเน้น5" xfId="45"/>
    <cellStyle name="ส่วนที่ถูกเน้น6" xfId="46"/>
    <cellStyle name="หมายเหตุ" xfId="47"/>
    <cellStyle name="หัวเรื่อง 1" xfId="48"/>
    <cellStyle name="หัวเรื่อง 2" xfId="49"/>
    <cellStyle name="หัวเรื่อง 3" xfId="50"/>
    <cellStyle name="หัวเรื่อง 4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7"/>
  <sheetViews>
    <sheetView tabSelected="1" view="pageBreakPreview" zoomScaleNormal="100" zoomScaleSheetLayoutView="100" workbookViewId="0">
      <selection activeCell="C12" sqref="C12"/>
    </sheetView>
  </sheetViews>
  <sheetFormatPr defaultRowHeight="18" x14ac:dyDescent="0.4"/>
  <cols>
    <col min="1" max="2" width="2.7109375" style="5" customWidth="1"/>
    <col min="3" max="3" width="31.28515625" style="5" customWidth="1"/>
    <col min="4" max="4" width="6.28515625" style="114" customWidth="1"/>
    <col min="5" max="5" width="0.85546875" style="114" customWidth="1"/>
    <col min="6" max="6" width="13.85546875" style="114" customWidth="1"/>
    <col min="7" max="7" width="0.7109375" style="114" customWidth="1"/>
    <col min="8" max="8" width="12.85546875" style="114" customWidth="1"/>
    <col min="9" max="9" width="0.85546875" style="5" customWidth="1"/>
    <col min="10" max="10" width="13.7109375" style="6" customWidth="1"/>
    <col min="11" max="11" width="1" style="6" customWidth="1"/>
    <col min="12" max="12" width="12.85546875" style="6" customWidth="1"/>
    <col min="13" max="13" width="15.7109375" style="12" customWidth="1"/>
    <col min="14" max="14" width="2.7109375" style="12" customWidth="1"/>
    <col min="15" max="15" width="15.7109375" style="5" customWidth="1"/>
    <col min="16" max="16" width="2.7109375" style="5" customWidth="1"/>
    <col min="17" max="17" width="13.85546875" style="5" customWidth="1"/>
    <col min="18" max="18" width="2.7109375" style="5" customWidth="1"/>
    <col min="19" max="19" width="14.5703125" style="5" customWidth="1"/>
    <col min="20" max="20" width="11" style="5" customWidth="1"/>
    <col min="21" max="16384" width="9.140625" style="5"/>
  </cols>
  <sheetData>
    <row r="1" spans="1:18" x14ac:dyDescent="0.4">
      <c r="D1" s="24"/>
      <c r="E1" s="24"/>
      <c r="F1" s="11"/>
      <c r="G1" s="11"/>
      <c r="H1" s="11"/>
      <c r="J1" s="11"/>
      <c r="K1" s="11"/>
      <c r="L1" s="11"/>
      <c r="O1" s="12"/>
      <c r="P1" s="12"/>
      <c r="Q1" s="12"/>
      <c r="R1" s="12"/>
    </row>
    <row r="2" spans="1:18" x14ac:dyDescent="0.4">
      <c r="A2" s="125" t="s">
        <v>52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20"/>
      <c r="N2" s="20"/>
    </row>
    <row r="3" spans="1:18" ht="18" customHeight="1" x14ac:dyDescent="0.4">
      <c r="A3" s="125" t="s">
        <v>102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</row>
    <row r="4" spans="1:18" ht="20.25" customHeight="1" x14ac:dyDescent="0.4">
      <c r="A4" s="125" t="s">
        <v>206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</row>
    <row r="5" spans="1:18" x14ac:dyDescent="0.4">
      <c r="A5" s="114"/>
      <c r="B5" s="114"/>
      <c r="F5" s="122" t="s">
        <v>13</v>
      </c>
      <c r="G5" s="122"/>
      <c r="H5" s="122"/>
      <c r="I5" s="122"/>
      <c r="J5" s="122"/>
      <c r="K5" s="122"/>
      <c r="L5" s="122"/>
    </row>
    <row r="6" spans="1:18" x14ac:dyDescent="0.4">
      <c r="F6" s="123" t="s">
        <v>34</v>
      </c>
      <c r="G6" s="123"/>
      <c r="H6" s="123"/>
      <c r="J6" s="127" t="s">
        <v>35</v>
      </c>
      <c r="K6" s="127"/>
      <c r="L6" s="127"/>
    </row>
    <row r="7" spans="1:18" x14ac:dyDescent="0.4">
      <c r="D7" s="113" t="s">
        <v>40</v>
      </c>
      <c r="E7" s="20"/>
      <c r="F7" s="31" t="s">
        <v>207</v>
      </c>
      <c r="G7" s="21"/>
      <c r="H7" s="31" t="s">
        <v>198</v>
      </c>
      <c r="J7" s="31" t="str">
        <f>+F7</f>
        <v>31 มีนาคม 2562</v>
      </c>
      <c r="K7" s="21"/>
      <c r="L7" s="31" t="str">
        <f>+H7</f>
        <v>31 ธันวาคม 2561</v>
      </c>
    </row>
    <row r="8" spans="1:18" s="45" customFormat="1" ht="18" customHeight="1" x14ac:dyDescent="0.35">
      <c r="D8" s="41"/>
      <c r="E8" s="41"/>
      <c r="F8" s="111" t="s">
        <v>218</v>
      </c>
      <c r="G8" s="111"/>
      <c r="H8" s="111" t="s">
        <v>219</v>
      </c>
      <c r="I8" s="112"/>
      <c r="J8" s="111" t="s">
        <v>218</v>
      </c>
      <c r="K8" s="111"/>
      <c r="L8" s="111" t="s">
        <v>219</v>
      </c>
      <c r="M8" s="41"/>
      <c r="N8" s="41"/>
    </row>
    <row r="9" spans="1:18" s="45" customFormat="1" ht="18" customHeight="1" x14ac:dyDescent="0.35">
      <c r="D9" s="41"/>
      <c r="E9" s="41"/>
      <c r="F9" s="111" t="s">
        <v>220</v>
      </c>
      <c r="G9" s="111"/>
      <c r="H9" s="111"/>
      <c r="I9" s="112"/>
      <c r="J9" s="111" t="s">
        <v>220</v>
      </c>
      <c r="K9" s="111"/>
      <c r="L9" s="111"/>
      <c r="M9" s="41"/>
      <c r="N9" s="41"/>
    </row>
    <row r="10" spans="1:18" ht="18" customHeight="1" x14ac:dyDescent="0.4">
      <c r="A10" s="128" t="s">
        <v>5</v>
      </c>
      <c r="B10" s="128"/>
      <c r="C10" s="128"/>
      <c r="D10" s="20"/>
      <c r="E10" s="20"/>
      <c r="F10" s="5"/>
      <c r="G10" s="5"/>
      <c r="H10" s="5"/>
      <c r="J10" s="46"/>
      <c r="K10" s="46"/>
      <c r="L10" s="46"/>
    </row>
    <row r="11" spans="1:18" x14ac:dyDescent="0.4">
      <c r="A11" s="5" t="s">
        <v>6</v>
      </c>
      <c r="F11" s="116"/>
      <c r="G11" s="116"/>
      <c r="H11" s="116"/>
    </row>
    <row r="12" spans="1:18" x14ac:dyDescent="0.4">
      <c r="B12" s="5" t="s">
        <v>14</v>
      </c>
      <c r="D12" s="114">
        <v>3</v>
      </c>
      <c r="F12" s="71">
        <v>186444292.65000001</v>
      </c>
      <c r="G12" s="71"/>
      <c r="H12" s="71">
        <v>170710951.13999999</v>
      </c>
      <c r="I12" s="44"/>
      <c r="J12" s="59">
        <v>91075062.760000005</v>
      </c>
      <c r="K12" s="59"/>
      <c r="L12" s="59">
        <v>29506348</v>
      </c>
    </row>
    <row r="13" spans="1:18" x14ac:dyDescent="0.4">
      <c r="B13" s="14" t="s">
        <v>98</v>
      </c>
      <c r="D13" s="114">
        <v>4</v>
      </c>
      <c r="F13" s="71">
        <v>884352096.73000002</v>
      </c>
      <c r="G13" s="71"/>
      <c r="H13" s="71">
        <v>882381614.42000008</v>
      </c>
      <c r="I13" s="44"/>
      <c r="J13" s="59">
        <v>416695229.38</v>
      </c>
      <c r="K13" s="59"/>
      <c r="L13" s="59">
        <v>380587218.69</v>
      </c>
    </row>
    <row r="14" spans="1:18" x14ac:dyDescent="0.4">
      <c r="B14" s="5" t="s">
        <v>92</v>
      </c>
      <c r="F14" s="71"/>
      <c r="G14" s="71"/>
      <c r="H14" s="71"/>
      <c r="I14" s="44"/>
      <c r="J14" s="59"/>
      <c r="K14" s="59"/>
      <c r="L14" s="59"/>
    </row>
    <row r="15" spans="1:18" x14ac:dyDescent="0.4">
      <c r="C15" s="5" t="s">
        <v>36</v>
      </c>
      <c r="D15" s="114">
        <v>5</v>
      </c>
      <c r="F15" s="71">
        <v>52737000.729999997</v>
      </c>
      <c r="G15" s="71"/>
      <c r="H15" s="71">
        <v>153396691.5</v>
      </c>
      <c r="I15" s="44"/>
      <c r="J15" s="59">
        <v>50971500.729999997</v>
      </c>
      <c r="K15" s="59"/>
      <c r="L15" s="59">
        <v>49326755.579999998</v>
      </c>
      <c r="O15" s="12"/>
      <c r="P15" s="12"/>
      <c r="Q15" s="12"/>
      <c r="R15" s="12"/>
    </row>
    <row r="16" spans="1:18" x14ac:dyDescent="0.4">
      <c r="C16" s="5" t="s">
        <v>33</v>
      </c>
      <c r="D16" s="114">
        <v>2.2000000000000002</v>
      </c>
      <c r="F16" s="71">
        <v>16161425.779999999</v>
      </c>
      <c r="G16" s="71"/>
      <c r="H16" s="71">
        <v>8537173.5600000005</v>
      </c>
      <c r="I16" s="44"/>
      <c r="J16" s="59">
        <v>3693399.44</v>
      </c>
      <c r="K16" s="59"/>
      <c r="L16" s="59">
        <v>1074478.6399999999</v>
      </c>
      <c r="O16" s="12"/>
      <c r="P16" s="12"/>
      <c r="Q16" s="12"/>
      <c r="R16" s="12"/>
    </row>
    <row r="17" spans="1:18" x14ac:dyDescent="0.4">
      <c r="B17" s="5" t="s">
        <v>129</v>
      </c>
      <c r="F17" s="71"/>
      <c r="G17" s="71"/>
      <c r="H17" s="71"/>
      <c r="I17" s="44"/>
      <c r="J17" s="59"/>
      <c r="K17" s="59"/>
      <c r="L17" s="59"/>
      <c r="O17" s="12"/>
      <c r="P17" s="12"/>
      <c r="Q17" s="12"/>
      <c r="R17" s="12"/>
    </row>
    <row r="18" spans="1:18" x14ac:dyDescent="0.4">
      <c r="C18" s="5" t="s">
        <v>86</v>
      </c>
      <c r="D18" s="114">
        <v>6</v>
      </c>
      <c r="F18" s="71">
        <v>160595483.60000002</v>
      </c>
      <c r="G18" s="71"/>
      <c r="H18" s="71">
        <v>91264662.680000007</v>
      </c>
      <c r="I18" s="44"/>
      <c r="J18" s="59">
        <v>159716390.60000002</v>
      </c>
      <c r="K18" s="59"/>
      <c r="L18" s="59">
        <v>91012094</v>
      </c>
      <c r="O18" s="12"/>
      <c r="P18" s="12"/>
      <c r="Q18" s="12"/>
      <c r="R18" s="12"/>
    </row>
    <row r="19" spans="1:18" x14ac:dyDescent="0.4">
      <c r="C19" s="5" t="s">
        <v>33</v>
      </c>
      <c r="D19" s="114">
        <v>2.2999999999999998</v>
      </c>
      <c r="F19" s="71">
        <v>0</v>
      </c>
      <c r="G19" s="71"/>
      <c r="H19" s="71">
        <v>0</v>
      </c>
      <c r="I19" s="44"/>
      <c r="J19" s="59">
        <v>1486347.98</v>
      </c>
      <c r="K19" s="59"/>
      <c r="L19" s="59">
        <v>74115423.909999996</v>
      </c>
      <c r="O19" s="12"/>
      <c r="P19" s="12"/>
      <c r="Q19" s="12"/>
      <c r="R19" s="12"/>
    </row>
    <row r="20" spans="1:18" x14ac:dyDescent="0.4">
      <c r="B20" s="5" t="s">
        <v>68</v>
      </c>
      <c r="F20" s="71"/>
      <c r="G20" s="71"/>
      <c r="H20" s="71"/>
      <c r="I20" s="59"/>
      <c r="J20" s="59"/>
      <c r="K20" s="59"/>
      <c r="L20" s="59"/>
      <c r="O20" s="12"/>
      <c r="P20" s="12"/>
      <c r="Q20" s="12"/>
      <c r="R20" s="12"/>
    </row>
    <row r="21" spans="1:18" x14ac:dyDescent="0.4">
      <c r="C21" s="5" t="s">
        <v>179</v>
      </c>
      <c r="D21" s="114">
        <v>7</v>
      </c>
      <c r="F21" s="71">
        <v>119000000</v>
      </c>
      <c r="G21" s="71"/>
      <c r="H21" s="71">
        <v>130000000</v>
      </c>
      <c r="I21" s="59"/>
      <c r="J21" s="72">
        <v>119000000</v>
      </c>
      <c r="K21" s="72"/>
      <c r="L21" s="72">
        <v>130000000</v>
      </c>
      <c r="O21" s="12"/>
      <c r="P21" s="12"/>
      <c r="Q21" s="12"/>
      <c r="R21" s="12"/>
    </row>
    <row r="22" spans="1:18" x14ac:dyDescent="0.4">
      <c r="C22" s="5" t="s">
        <v>33</v>
      </c>
      <c r="D22" s="114">
        <v>2.4</v>
      </c>
      <c r="F22" s="71">
        <v>0</v>
      </c>
      <c r="G22" s="71"/>
      <c r="H22" s="71">
        <v>0</v>
      </c>
      <c r="I22" s="59"/>
      <c r="J22" s="72">
        <v>88600000</v>
      </c>
      <c r="K22" s="72"/>
      <c r="L22" s="72">
        <v>85600000</v>
      </c>
      <c r="O22" s="12"/>
      <c r="P22" s="12"/>
      <c r="Q22" s="12"/>
      <c r="R22" s="12"/>
    </row>
    <row r="23" spans="1:18" x14ac:dyDescent="0.4">
      <c r="B23" s="5" t="s">
        <v>45</v>
      </c>
      <c r="F23" s="71"/>
      <c r="G23" s="71"/>
      <c r="H23" s="71"/>
      <c r="I23" s="44"/>
      <c r="J23" s="59"/>
      <c r="K23" s="59"/>
      <c r="L23" s="59"/>
      <c r="O23" s="12"/>
      <c r="P23" s="12"/>
      <c r="Q23" s="12"/>
      <c r="R23" s="12"/>
    </row>
    <row r="24" spans="1:18" x14ac:dyDescent="0.4">
      <c r="C24" s="5" t="s">
        <v>84</v>
      </c>
      <c r="F24" s="71">
        <v>9859114.6100000013</v>
      </c>
      <c r="G24" s="71"/>
      <c r="H24" s="71">
        <v>10237752.789999999</v>
      </c>
      <c r="I24" s="44"/>
      <c r="J24" s="59">
        <v>8093536.8999999994</v>
      </c>
      <c r="K24" s="59"/>
      <c r="L24" s="59">
        <v>8515422.3999999985</v>
      </c>
      <c r="O24" s="12"/>
      <c r="P24" s="12"/>
      <c r="Q24" s="12"/>
      <c r="R24" s="12"/>
    </row>
    <row r="25" spans="1:18" x14ac:dyDescent="0.4">
      <c r="C25" s="5" t="s">
        <v>15</v>
      </c>
      <c r="F25" s="73">
        <f>SUM(F12:F24)</f>
        <v>1429149414.0999997</v>
      </c>
      <c r="G25" s="76"/>
      <c r="H25" s="73">
        <f>SUM(H12:H24)</f>
        <v>1446528846.0899999</v>
      </c>
      <c r="I25" s="44"/>
      <c r="J25" s="73">
        <f>SUM(J12:J24)</f>
        <v>939331467.79000008</v>
      </c>
      <c r="K25" s="76"/>
      <c r="L25" s="73">
        <f>SUM(L12:L24)</f>
        <v>849737741.21999991</v>
      </c>
      <c r="O25" s="12"/>
      <c r="P25" s="12"/>
      <c r="Q25" s="12"/>
      <c r="R25" s="12"/>
    </row>
    <row r="26" spans="1:18" x14ac:dyDescent="0.4">
      <c r="F26" s="72"/>
      <c r="G26" s="72"/>
      <c r="H26" s="72"/>
      <c r="I26" s="44"/>
      <c r="J26" s="59"/>
      <c r="K26" s="59"/>
      <c r="L26" s="59"/>
      <c r="O26" s="12"/>
      <c r="P26" s="12"/>
      <c r="Q26" s="12"/>
      <c r="R26" s="12"/>
    </row>
    <row r="27" spans="1:18" x14ac:dyDescent="0.4">
      <c r="A27" s="5" t="s">
        <v>46</v>
      </c>
      <c r="F27" s="72"/>
      <c r="G27" s="72"/>
      <c r="H27" s="72"/>
      <c r="I27" s="44"/>
      <c r="J27" s="59"/>
      <c r="K27" s="59"/>
      <c r="L27" s="59"/>
      <c r="O27" s="12"/>
      <c r="P27" s="12"/>
      <c r="Q27" s="12"/>
      <c r="R27" s="12"/>
    </row>
    <row r="28" spans="1:18" hidden="1" x14ac:dyDescent="0.4">
      <c r="B28" s="5" t="s">
        <v>83</v>
      </c>
      <c r="D28" s="114">
        <v>8</v>
      </c>
      <c r="F28" s="72">
        <v>0</v>
      </c>
      <c r="G28" s="72"/>
      <c r="H28" s="72">
        <v>0</v>
      </c>
      <c r="I28" s="44"/>
      <c r="J28" s="59">
        <v>0</v>
      </c>
      <c r="K28" s="59"/>
      <c r="L28" s="59">
        <v>0</v>
      </c>
      <c r="O28" s="12"/>
      <c r="P28" s="12"/>
      <c r="Q28" s="12"/>
      <c r="R28" s="12"/>
    </row>
    <row r="29" spans="1:18" x14ac:dyDescent="0.4">
      <c r="B29" s="5" t="s">
        <v>59</v>
      </c>
      <c r="D29" s="114">
        <v>8</v>
      </c>
      <c r="F29" s="71">
        <v>0</v>
      </c>
      <c r="G29" s="71"/>
      <c r="H29" s="71">
        <v>0</v>
      </c>
      <c r="I29" s="44"/>
      <c r="J29" s="59">
        <v>58077100</v>
      </c>
      <c r="K29" s="59"/>
      <c r="L29" s="59">
        <v>58077100</v>
      </c>
      <c r="O29" s="12"/>
      <c r="P29" s="12"/>
      <c r="Q29" s="12"/>
      <c r="R29" s="12"/>
    </row>
    <row r="30" spans="1:18" x14ac:dyDescent="0.4">
      <c r="B30" s="5" t="s">
        <v>53</v>
      </c>
      <c r="D30" s="114">
        <v>9</v>
      </c>
      <c r="F30" s="71">
        <v>485000539.23000002</v>
      </c>
      <c r="G30" s="71"/>
      <c r="H30" s="71">
        <v>485000550.13</v>
      </c>
      <c r="I30" s="44"/>
      <c r="J30" s="59">
        <v>485000000</v>
      </c>
      <c r="K30" s="59"/>
      <c r="L30" s="59">
        <v>485000000</v>
      </c>
      <c r="O30" s="12"/>
      <c r="P30" s="12"/>
      <c r="Q30" s="12"/>
      <c r="R30" s="12"/>
    </row>
    <row r="31" spans="1:18" x14ac:dyDescent="0.4">
      <c r="B31" s="5" t="s">
        <v>180</v>
      </c>
      <c r="D31" s="114">
        <v>10</v>
      </c>
      <c r="F31" s="71">
        <v>760000000</v>
      </c>
      <c r="G31" s="71"/>
      <c r="H31" s="71">
        <v>760000000</v>
      </c>
      <c r="I31" s="44"/>
      <c r="J31" s="59">
        <v>760000000</v>
      </c>
      <c r="K31" s="59"/>
      <c r="L31" s="59">
        <v>760000000</v>
      </c>
      <c r="O31" s="12"/>
      <c r="P31" s="12"/>
      <c r="Q31" s="12"/>
      <c r="R31" s="12"/>
    </row>
    <row r="32" spans="1:18" x14ac:dyDescent="0.4">
      <c r="B32" s="5" t="s">
        <v>166</v>
      </c>
      <c r="D32" s="114">
        <v>11</v>
      </c>
      <c r="F32" s="72">
        <v>33056210.879999999</v>
      </c>
      <c r="G32" s="72"/>
      <c r="H32" s="72">
        <v>33877211.159999996</v>
      </c>
      <c r="I32" s="44"/>
      <c r="J32" s="59">
        <v>32699795.809999999</v>
      </c>
      <c r="K32" s="59"/>
      <c r="L32" s="59">
        <v>33510807.920000002</v>
      </c>
      <c r="O32" s="12"/>
      <c r="P32" s="12"/>
      <c r="Q32" s="12"/>
      <c r="R32" s="12"/>
    </row>
    <row r="33" spans="1:18" x14ac:dyDescent="0.4">
      <c r="B33" s="5" t="s">
        <v>167</v>
      </c>
      <c r="D33" s="114">
        <v>12</v>
      </c>
      <c r="F33" s="100">
        <v>7262329.21</v>
      </c>
      <c r="G33" s="100"/>
      <c r="H33" s="100">
        <v>7370866.1600000001</v>
      </c>
      <c r="I33" s="38"/>
      <c r="J33" s="101">
        <v>7262329.21</v>
      </c>
      <c r="K33" s="101"/>
      <c r="L33" s="101">
        <v>7370866.1600000001</v>
      </c>
      <c r="O33" s="12"/>
      <c r="P33" s="12"/>
      <c r="Q33" s="12"/>
      <c r="R33" s="12"/>
    </row>
    <row r="34" spans="1:18" x14ac:dyDescent="0.4">
      <c r="B34" s="5" t="s">
        <v>137</v>
      </c>
      <c r="D34" s="7">
        <v>13.3</v>
      </c>
      <c r="F34" s="72">
        <v>27377019.93</v>
      </c>
      <c r="G34" s="72"/>
      <c r="H34" s="72">
        <v>25724711.870000001</v>
      </c>
      <c r="I34" s="44"/>
      <c r="J34" s="59">
        <v>23858425.210000001</v>
      </c>
      <c r="K34" s="59"/>
      <c r="L34" s="59">
        <v>24810367.149999999</v>
      </c>
      <c r="O34" s="12"/>
      <c r="P34" s="12"/>
      <c r="Q34" s="12"/>
      <c r="R34" s="12"/>
    </row>
    <row r="35" spans="1:18" x14ac:dyDescent="0.4">
      <c r="B35" s="5" t="s">
        <v>47</v>
      </c>
      <c r="F35" s="72"/>
      <c r="G35" s="72"/>
      <c r="H35" s="72"/>
      <c r="I35" s="44"/>
      <c r="J35" s="59"/>
      <c r="K35" s="59"/>
      <c r="L35" s="59"/>
      <c r="O35" s="12"/>
      <c r="P35" s="12"/>
      <c r="Q35" s="12"/>
      <c r="R35" s="12"/>
    </row>
    <row r="36" spans="1:18" x14ac:dyDescent="0.4">
      <c r="C36" s="5" t="s">
        <v>32</v>
      </c>
      <c r="F36" s="72">
        <v>6774021.1500000004</v>
      </c>
      <c r="G36" s="72"/>
      <c r="H36" s="72">
        <v>6536277.9000000004</v>
      </c>
      <c r="I36" s="44"/>
      <c r="J36" s="59">
        <v>4286539.43</v>
      </c>
      <c r="K36" s="59"/>
      <c r="L36" s="59">
        <v>4064767.51</v>
      </c>
      <c r="O36" s="12"/>
      <c r="P36" s="12"/>
      <c r="Q36" s="12"/>
      <c r="R36" s="12"/>
    </row>
    <row r="37" spans="1:18" x14ac:dyDescent="0.4">
      <c r="C37" s="5" t="s">
        <v>44</v>
      </c>
      <c r="F37" s="72">
        <v>162900</v>
      </c>
      <c r="G37" s="72"/>
      <c r="H37" s="72">
        <v>162900</v>
      </c>
      <c r="I37" s="44"/>
      <c r="J37" s="59">
        <v>162900</v>
      </c>
      <c r="K37" s="59"/>
      <c r="L37" s="59">
        <v>162900</v>
      </c>
      <c r="O37" s="12"/>
      <c r="P37" s="12"/>
      <c r="Q37" s="12"/>
      <c r="R37" s="12"/>
    </row>
    <row r="38" spans="1:18" x14ac:dyDescent="0.4">
      <c r="C38" s="5" t="s">
        <v>16</v>
      </c>
      <c r="F38" s="73">
        <f>SUM(F28:F37)</f>
        <v>1319633020.4000003</v>
      </c>
      <c r="G38" s="76"/>
      <c r="H38" s="73">
        <f>SUM(H28:H37)</f>
        <v>1318672517.2200003</v>
      </c>
      <c r="I38" s="44"/>
      <c r="J38" s="73">
        <f>SUM(J28:J37)</f>
        <v>1371347089.6600001</v>
      </c>
      <c r="K38" s="76"/>
      <c r="L38" s="73">
        <f>SUM(L28:L37)</f>
        <v>1372996808.7400002</v>
      </c>
      <c r="O38" s="12"/>
      <c r="P38" s="12"/>
      <c r="Q38" s="12"/>
      <c r="R38" s="12"/>
    </row>
    <row r="39" spans="1:18" ht="18.75" thickBot="1" x14ac:dyDescent="0.45">
      <c r="A39" s="5" t="s">
        <v>48</v>
      </c>
      <c r="F39" s="74">
        <f>+F38+F25</f>
        <v>2748782434.5</v>
      </c>
      <c r="G39" s="76"/>
      <c r="H39" s="74">
        <f>+H38+H25</f>
        <v>2765201363.3100004</v>
      </c>
      <c r="I39" s="44"/>
      <c r="J39" s="74">
        <f>+J38+J25</f>
        <v>2310678557.4500003</v>
      </c>
      <c r="K39" s="76"/>
      <c r="L39" s="74">
        <f>+L38+L25</f>
        <v>2222734549.96</v>
      </c>
      <c r="O39" s="12"/>
      <c r="P39" s="12"/>
      <c r="Q39" s="12"/>
      <c r="R39" s="12"/>
    </row>
    <row r="40" spans="1:18" ht="18.75" thickTop="1" x14ac:dyDescent="0.4">
      <c r="F40" s="75"/>
      <c r="G40" s="75"/>
      <c r="H40" s="75"/>
      <c r="I40" s="44"/>
      <c r="J40" s="76"/>
      <c r="K40" s="76"/>
      <c r="L40" s="76"/>
      <c r="O40" s="12"/>
      <c r="P40" s="12"/>
      <c r="Q40" s="12"/>
      <c r="R40" s="12"/>
    </row>
    <row r="41" spans="1:18" x14ac:dyDescent="0.4">
      <c r="A41" s="5" t="s">
        <v>217</v>
      </c>
      <c r="F41" s="75"/>
      <c r="G41" s="75"/>
      <c r="H41" s="75"/>
      <c r="I41" s="44"/>
      <c r="J41" s="59"/>
      <c r="K41" s="59"/>
      <c r="L41" s="59"/>
      <c r="O41" s="12"/>
      <c r="P41" s="12"/>
      <c r="Q41" s="12"/>
      <c r="R41" s="12"/>
    </row>
    <row r="42" spans="1:18" x14ac:dyDescent="0.4">
      <c r="F42" s="75"/>
      <c r="G42" s="75"/>
      <c r="H42" s="75"/>
      <c r="I42" s="44"/>
      <c r="J42" s="59"/>
      <c r="K42" s="59"/>
      <c r="L42" s="59"/>
      <c r="O42" s="12"/>
      <c r="P42" s="12"/>
      <c r="Q42" s="12"/>
      <c r="R42" s="12"/>
    </row>
    <row r="43" spans="1:18" x14ac:dyDescent="0.4">
      <c r="O43" s="12"/>
      <c r="P43" s="12"/>
      <c r="Q43" s="12"/>
      <c r="R43" s="12"/>
    </row>
    <row r="44" spans="1:18" ht="13.5" customHeight="1" x14ac:dyDescent="0.4">
      <c r="O44" s="12"/>
      <c r="P44" s="12"/>
      <c r="Q44" s="12"/>
      <c r="R44" s="12"/>
    </row>
    <row r="45" spans="1:18" x14ac:dyDescent="0.4">
      <c r="A45" s="114"/>
      <c r="B45" s="18" t="s">
        <v>154</v>
      </c>
      <c r="C45" s="114"/>
      <c r="D45" s="18"/>
      <c r="G45" s="18"/>
      <c r="H45" s="18" t="s">
        <v>153</v>
      </c>
      <c r="I45" s="114"/>
      <c r="J45" s="114"/>
      <c r="K45" s="114"/>
      <c r="L45" s="114"/>
      <c r="O45" s="12"/>
      <c r="P45" s="12"/>
      <c r="Q45" s="12"/>
      <c r="R45" s="12"/>
    </row>
    <row r="46" spans="1:18" x14ac:dyDescent="0.4">
      <c r="A46" s="124"/>
      <c r="B46" s="124"/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O46" s="12"/>
      <c r="P46" s="12"/>
      <c r="Q46" s="12"/>
      <c r="R46" s="12"/>
    </row>
    <row r="47" spans="1:18" x14ac:dyDescent="0.4">
      <c r="A47" s="18"/>
      <c r="B47" s="19"/>
      <c r="C47" s="114"/>
      <c r="I47" s="114"/>
      <c r="J47" s="114"/>
      <c r="K47" s="114"/>
      <c r="L47" s="114"/>
      <c r="O47" s="12"/>
      <c r="P47" s="12"/>
      <c r="Q47" s="12"/>
      <c r="R47" s="12"/>
    </row>
    <row r="48" spans="1:18" x14ac:dyDescent="0.4">
      <c r="A48" s="125" t="str">
        <f>+A2</f>
        <v>บริษัท บรุ๊คเคอร์ กรุ๊ป จำกัด (มหาชน) และบริษัทย่อย</v>
      </c>
      <c r="B48" s="125"/>
      <c r="C48" s="125"/>
      <c r="D48" s="125"/>
      <c r="E48" s="125"/>
      <c r="F48" s="125"/>
      <c r="G48" s="125"/>
      <c r="H48" s="125"/>
      <c r="I48" s="125"/>
      <c r="J48" s="125"/>
      <c r="K48" s="125"/>
      <c r="L48" s="125"/>
      <c r="O48" s="12"/>
      <c r="P48" s="12"/>
      <c r="Q48" s="12"/>
      <c r="R48" s="12"/>
    </row>
    <row r="49" spans="1:18" x14ac:dyDescent="0.4">
      <c r="A49" s="125" t="str">
        <f>+A3</f>
        <v>งบแสดงฐานะการเงิน</v>
      </c>
      <c r="B49" s="125"/>
      <c r="C49" s="125"/>
      <c r="D49" s="125"/>
      <c r="E49" s="125"/>
      <c r="F49" s="125"/>
      <c r="G49" s="125"/>
      <c r="H49" s="125"/>
      <c r="I49" s="125"/>
      <c r="J49" s="125"/>
      <c r="K49" s="125"/>
      <c r="L49" s="125"/>
      <c r="O49" s="12"/>
      <c r="P49" s="12"/>
      <c r="Q49" s="12"/>
      <c r="R49" s="12"/>
    </row>
    <row r="50" spans="1:18" x14ac:dyDescent="0.4">
      <c r="A50" s="125" t="str">
        <f>+A4</f>
        <v>ณ วันที่ 31 มีนาคม 2562</v>
      </c>
      <c r="B50" s="125"/>
      <c r="C50" s="125"/>
      <c r="D50" s="125"/>
      <c r="E50" s="125"/>
      <c r="F50" s="125"/>
      <c r="G50" s="125"/>
      <c r="H50" s="125"/>
      <c r="I50" s="125"/>
      <c r="J50" s="125"/>
      <c r="K50" s="125"/>
      <c r="L50" s="125"/>
      <c r="O50" s="12"/>
      <c r="P50" s="12"/>
      <c r="Q50" s="12"/>
      <c r="R50" s="12"/>
    </row>
    <row r="51" spans="1:18" ht="21" customHeight="1" x14ac:dyDescent="0.4">
      <c r="D51" s="5"/>
      <c r="E51" s="5"/>
      <c r="F51" s="122" t="s">
        <v>13</v>
      </c>
      <c r="G51" s="122"/>
      <c r="H51" s="122"/>
      <c r="I51" s="122"/>
      <c r="J51" s="122"/>
      <c r="K51" s="122"/>
      <c r="L51" s="122"/>
      <c r="O51" s="12"/>
      <c r="P51" s="12"/>
      <c r="Q51" s="12"/>
      <c r="R51" s="12"/>
    </row>
    <row r="52" spans="1:18" x14ac:dyDescent="0.4">
      <c r="D52" s="5"/>
      <c r="E52" s="5"/>
      <c r="F52" s="123" t="s">
        <v>34</v>
      </c>
      <c r="G52" s="123"/>
      <c r="H52" s="123"/>
      <c r="J52" s="127" t="s">
        <v>35</v>
      </c>
      <c r="K52" s="127"/>
      <c r="L52" s="127"/>
      <c r="O52" s="12"/>
      <c r="P52" s="12"/>
      <c r="Q52" s="12"/>
      <c r="R52" s="12"/>
    </row>
    <row r="53" spans="1:18" x14ac:dyDescent="0.4">
      <c r="D53" s="113" t="s">
        <v>40</v>
      </c>
      <c r="E53" s="20"/>
      <c r="F53" s="117" t="str">
        <f>+F7</f>
        <v>31 มีนาคม 2562</v>
      </c>
      <c r="G53" s="25"/>
      <c r="H53" s="117" t="str">
        <f>+H7</f>
        <v>31 ธันวาคม 2561</v>
      </c>
      <c r="J53" s="117" t="str">
        <f>+J7</f>
        <v>31 มีนาคม 2562</v>
      </c>
      <c r="K53" s="21"/>
      <c r="L53" s="117" t="str">
        <f>+L7</f>
        <v>31 ธันวาคม 2561</v>
      </c>
      <c r="O53" s="12"/>
      <c r="P53" s="12"/>
      <c r="Q53" s="12"/>
      <c r="R53" s="12"/>
    </row>
    <row r="54" spans="1:18" s="45" customFormat="1" x14ac:dyDescent="0.35">
      <c r="D54" s="41"/>
      <c r="E54" s="41"/>
      <c r="F54" s="111" t="s">
        <v>218</v>
      </c>
      <c r="G54" s="111"/>
      <c r="H54" s="111" t="s">
        <v>219</v>
      </c>
      <c r="I54" s="112"/>
      <c r="J54" s="111" t="s">
        <v>218</v>
      </c>
      <c r="K54" s="111"/>
      <c r="L54" s="111" t="s">
        <v>219</v>
      </c>
      <c r="M54" s="41"/>
      <c r="N54" s="41"/>
    </row>
    <row r="55" spans="1:18" s="45" customFormat="1" x14ac:dyDescent="0.35">
      <c r="D55" s="41"/>
      <c r="E55" s="41"/>
      <c r="F55" s="111" t="s">
        <v>220</v>
      </c>
      <c r="G55" s="111"/>
      <c r="H55" s="111"/>
      <c r="I55" s="112"/>
      <c r="J55" s="111" t="s">
        <v>220</v>
      </c>
      <c r="K55" s="111"/>
      <c r="L55" s="111"/>
      <c r="M55" s="41"/>
      <c r="N55" s="41"/>
    </row>
    <row r="56" spans="1:18" ht="18" customHeight="1" x14ac:dyDescent="0.4">
      <c r="A56" s="128" t="s">
        <v>8</v>
      </c>
      <c r="B56" s="128"/>
      <c r="C56" s="128"/>
      <c r="D56" s="20"/>
      <c r="E56" s="20"/>
      <c r="F56" s="21"/>
      <c r="G56" s="21"/>
      <c r="H56" s="21"/>
      <c r="J56" s="21"/>
      <c r="K56" s="21"/>
      <c r="L56" s="21"/>
      <c r="O56" s="12"/>
      <c r="P56" s="12"/>
      <c r="Q56" s="12"/>
      <c r="R56" s="12"/>
    </row>
    <row r="57" spans="1:18" x14ac:dyDescent="0.4">
      <c r="A57" s="5" t="s">
        <v>49</v>
      </c>
      <c r="F57" s="72"/>
      <c r="G57" s="72"/>
      <c r="H57" s="72"/>
      <c r="I57" s="44"/>
      <c r="J57" s="59"/>
      <c r="K57" s="59"/>
      <c r="L57" s="59"/>
      <c r="O57" s="12"/>
      <c r="P57" s="12"/>
      <c r="Q57" s="12"/>
      <c r="R57" s="12"/>
    </row>
    <row r="58" spans="1:18" x14ac:dyDescent="0.4">
      <c r="B58" s="5" t="s">
        <v>181</v>
      </c>
      <c r="D58" s="114">
        <v>14</v>
      </c>
      <c r="F58" s="72">
        <v>500000000</v>
      </c>
      <c r="G58" s="72"/>
      <c r="H58" s="72">
        <v>500000000</v>
      </c>
      <c r="I58" s="44"/>
      <c r="J58" s="59">
        <v>500000000</v>
      </c>
      <c r="K58" s="59"/>
      <c r="L58" s="59">
        <v>500000000</v>
      </c>
      <c r="O58" s="12"/>
      <c r="P58" s="12"/>
      <c r="Q58" s="12"/>
      <c r="R58" s="12"/>
    </row>
    <row r="59" spans="1:18" x14ac:dyDescent="0.4">
      <c r="B59" s="5" t="s">
        <v>85</v>
      </c>
      <c r="F59" s="71"/>
      <c r="G59" s="71"/>
      <c r="H59" s="71"/>
      <c r="I59" s="44"/>
      <c r="J59" s="59"/>
      <c r="K59" s="59"/>
      <c r="L59" s="59"/>
      <c r="O59" s="12"/>
      <c r="P59" s="12"/>
      <c r="Q59" s="12"/>
      <c r="R59" s="12"/>
    </row>
    <row r="60" spans="1:18" x14ac:dyDescent="0.4">
      <c r="C60" s="5" t="s">
        <v>86</v>
      </c>
      <c r="D60" s="114">
        <v>15</v>
      </c>
      <c r="F60" s="71">
        <v>3287249.42</v>
      </c>
      <c r="G60" s="71"/>
      <c r="H60" s="71">
        <v>3057889.62</v>
      </c>
      <c r="I60" s="44"/>
      <c r="J60" s="59">
        <v>0</v>
      </c>
      <c r="K60" s="59"/>
      <c r="L60" s="59">
        <v>0</v>
      </c>
      <c r="O60" s="12"/>
      <c r="P60" s="12"/>
      <c r="Q60" s="12"/>
      <c r="R60" s="12"/>
    </row>
    <row r="61" spans="1:18" x14ac:dyDescent="0.4">
      <c r="C61" s="5" t="s">
        <v>33</v>
      </c>
      <c r="F61" s="71">
        <v>0</v>
      </c>
      <c r="G61" s="71"/>
      <c r="H61" s="71">
        <v>0</v>
      </c>
      <c r="I61" s="44"/>
      <c r="J61" s="59">
        <v>0</v>
      </c>
      <c r="K61" s="59"/>
      <c r="L61" s="59">
        <v>0</v>
      </c>
      <c r="O61" s="12"/>
      <c r="P61" s="12"/>
      <c r="Q61" s="12"/>
      <c r="R61" s="12"/>
    </row>
    <row r="62" spans="1:18" x14ac:dyDescent="0.4">
      <c r="B62" s="5" t="s">
        <v>130</v>
      </c>
      <c r="F62" s="71"/>
      <c r="G62" s="71"/>
      <c r="H62" s="71"/>
      <c r="I62" s="44"/>
      <c r="J62" s="59"/>
      <c r="K62" s="59"/>
      <c r="L62" s="59"/>
      <c r="O62" s="12"/>
      <c r="P62" s="12"/>
      <c r="Q62" s="12"/>
      <c r="R62" s="12"/>
    </row>
    <row r="63" spans="1:18" x14ac:dyDescent="0.4">
      <c r="C63" s="5" t="s">
        <v>86</v>
      </c>
      <c r="D63" s="7">
        <v>16</v>
      </c>
      <c r="F63" s="71">
        <v>7997118.8799999999</v>
      </c>
      <c r="G63" s="71"/>
      <c r="H63" s="71">
        <v>24088216.170000002</v>
      </c>
      <c r="I63" s="44"/>
      <c r="J63" s="59">
        <v>5609164.1299999999</v>
      </c>
      <c r="K63" s="59"/>
      <c r="L63" s="59">
        <v>21607328.41</v>
      </c>
      <c r="O63" s="12"/>
      <c r="P63" s="12"/>
      <c r="Q63" s="12"/>
      <c r="R63" s="12"/>
    </row>
    <row r="64" spans="1:18" x14ac:dyDescent="0.4">
      <c r="C64" s="5" t="s">
        <v>33</v>
      </c>
      <c r="D64" s="7"/>
      <c r="F64" s="71">
        <v>0</v>
      </c>
      <c r="G64" s="71"/>
      <c r="H64" s="71">
        <v>0</v>
      </c>
      <c r="I64" s="44"/>
      <c r="J64" s="59">
        <v>0</v>
      </c>
      <c r="K64" s="59"/>
      <c r="L64" s="59">
        <v>0</v>
      </c>
      <c r="O64" s="12"/>
      <c r="P64" s="12"/>
      <c r="Q64" s="12"/>
      <c r="R64" s="12"/>
    </row>
    <row r="65" spans="1:18" x14ac:dyDescent="0.4">
      <c r="B65" s="5" t="s">
        <v>147</v>
      </c>
      <c r="F65" s="71"/>
      <c r="G65" s="71"/>
      <c r="H65" s="71"/>
      <c r="O65" s="12"/>
      <c r="P65" s="12"/>
      <c r="Q65" s="12"/>
      <c r="R65" s="12"/>
    </row>
    <row r="66" spans="1:18" hidden="1" x14ac:dyDescent="0.4">
      <c r="C66" s="5" t="s">
        <v>86</v>
      </c>
      <c r="F66" s="71"/>
      <c r="G66" s="71"/>
      <c r="H66" s="71"/>
      <c r="I66" s="44"/>
      <c r="J66" s="71"/>
      <c r="K66" s="71"/>
      <c r="L66" s="71"/>
      <c r="O66" s="12"/>
      <c r="P66" s="12"/>
      <c r="Q66" s="12"/>
      <c r="R66" s="12"/>
    </row>
    <row r="67" spans="1:18" x14ac:dyDescent="0.4">
      <c r="C67" s="5" t="s">
        <v>33</v>
      </c>
      <c r="D67" s="114">
        <v>2.5</v>
      </c>
      <c r="F67" s="71">
        <v>0</v>
      </c>
      <c r="G67" s="71"/>
      <c r="H67" s="71">
        <v>0</v>
      </c>
      <c r="I67" s="44"/>
      <c r="J67" s="71">
        <v>0</v>
      </c>
      <c r="K67" s="71"/>
      <c r="L67" s="71">
        <v>30000000</v>
      </c>
      <c r="O67" s="12"/>
      <c r="P67" s="12"/>
      <c r="Q67" s="12"/>
      <c r="R67" s="12"/>
    </row>
    <row r="68" spans="1:18" x14ac:dyDescent="0.4">
      <c r="B68" s="5" t="s">
        <v>97</v>
      </c>
      <c r="F68" s="71">
        <v>22214242.260000002</v>
      </c>
      <c r="G68" s="71"/>
      <c r="H68" s="71">
        <v>15758408.779999999</v>
      </c>
      <c r="I68" s="44"/>
      <c r="J68" s="71">
        <v>22214242.260000002</v>
      </c>
      <c r="K68" s="71"/>
      <c r="L68" s="71">
        <v>15758408.779999999</v>
      </c>
      <c r="O68" s="12"/>
      <c r="P68" s="12"/>
      <c r="Q68" s="12"/>
      <c r="R68" s="12"/>
    </row>
    <row r="69" spans="1:18" x14ac:dyDescent="0.4">
      <c r="B69" s="5" t="s">
        <v>50</v>
      </c>
      <c r="D69" s="7"/>
      <c r="F69" s="71"/>
      <c r="G69" s="71"/>
      <c r="H69" s="71"/>
      <c r="I69" s="44"/>
      <c r="J69" s="59"/>
      <c r="K69" s="59"/>
      <c r="L69" s="59"/>
      <c r="O69" s="12"/>
      <c r="P69" s="12"/>
      <c r="Q69" s="12"/>
      <c r="R69" s="12"/>
    </row>
    <row r="70" spans="1:18" x14ac:dyDescent="0.4">
      <c r="C70" s="5" t="s">
        <v>87</v>
      </c>
      <c r="D70" s="7"/>
      <c r="F70" s="71">
        <v>3468443.19</v>
      </c>
      <c r="G70" s="71"/>
      <c r="H70" s="71">
        <v>3302097.29</v>
      </c>
      <c r="I70" s="72"/>
      <c r="J70" s="71">
        <v>3352943.19</v>
      </c>
      <c r="K70" s="71"/>
      <c r="L70" s="71">
        <v>3291597.29</v>
      </c>
      <c r="O70" s="12"/>
      <c r="P70" s="12"/>
      <c r="Q70" s="12"/>
      <c r="R70" s="12"/>
    </row>
    <row r="71" spans="1:18" x14ac:dyDescent="0.4">
      <c r="C71" s="5" t="s">
        <v>44</v>
      </c>
      <c r="D71" s="7"/>
      <c r="F71" s="71">
        <v>4959714.62</v>
      </c>
      <c r="G71" s="71"/>
      <c r="H71" s="71">
        <v>4004460.51</v>
      </c>
      <c r="I71" s="44"/>
      <c r="J71" s="59">
        <v>4718681.26</v>
      </c>
      <c r="K71" s="59"/>
      <c r="L71" s="59">
        <v>3851545.8099999996</v>
      </c>
      <c r="O71" s="12"/>
      <c r="P71" s="12"/>
      <c r="Q71" s="12"/>
      <c r="R71" s="12"/>
    </row>
    <row r="72" spans="1:18" x14ac:dyDescent="0.4">
      <c r="C72" s="5" t="s">
        <v>103</v>
      </c>
      <c r="D72" s="7"/>
      <c r="F72" s="73">
        <f>SUM(F58:F71)</f>
        <v>541926768.37</v>
      </c>
      <c r="G72" s="76"/>
      <c r="H72" s="73">
        <f>SUM(H58:H71)</f>
        <v>550211072.37</v>
      </c>
      <c r="I72" s="44"/>
      <c r="J72" s="73">
        <f>SUM(J58:J71)</f>
        <v>535895030.83999997</v>
      </c>
      <c r="K72" s="76"/>
      <c r="L72" s="73">
        <f>SUM(L58:L71)</f>
        <v>574508880.28999996</v>
      </c>
      <c r="O72" s="12"/>
      <c r="P72" s="12"/>
      <c r="Q72" s="12"/>
      <c r="R72" s="12"/>
    </row>
    <row r="73" spans="1:18" x14ac:dyDescent="0.4">
      <c r="D73" s="7"/>
      <c r="F73" s="72"/>
      <c r="G73" s="72"/>
      <c r="H73" s="72"/>
      <c r="I73" s="44"/>
      <c r="J73" s="59"/>
      <c r="K73" s="59"/>
      <c r="L73" s="59"/>
      <c r="O73" s="12"/>
      <c r="P73" s="12"/>
      <c r="Q73" s="12"/>
      <c r="R73" s="12"/>
    </row>
    <row r="74" spans="1:18" x14ac:dyDescent="0.4">
      <c r="A74" s="5" t="s">
        <v>51</v>
      </c>
      <c r="D74" s="7"/>
      <c r="F74" s="72"/>
      <c r="G74" s="72"/>
      <c r="H74" s="72"/>
      <c r="I74" s="44"/>
      <c r="J74" s="59"/>
      <c r="K74" s="59"/>
      <c r="L74" s="59"/>
      <c r="O74" s="12"/>
      <c r="P74" s="12"/>
      <c r="Q74" s="12"/>
      <c r="R74" s="12"/>
    </row>
    <row r="75" spans="1:18" x14ac:dyDescent="0.4">
      <c r="B75" s="5" t="s">
        <v>138</v>
      </c>
      <c r="D75" s="7">
        <v>13.3</v>
      </c>
      <c r="F75" s="72">
        <v>0</v>
      </c>
      <c r="G75" s="72"/>
      <c r="H75" s="72">
        <v>0</v>
      </c>
      <c r="I75" s="44"/>
      <c r="J75" s="59">
        <v>0</v>
      </c>
      <c r="K75" s="59"/>
      <c r="L75" s="59">
        <v>0</v>
      </c>
      <c r="O75" s="12"/>
      <c r="P75" s="12"/>
      <c r="Q75" s="12"/>
      <c r="R75" s="12"/>
    </row>
    <row r="76" spans="1:18" x14ac:dyDescent="0.4">
      <c r="B76" s="5" t="s">
        <v>104</v>
      </c>
      <c r="D76" s="7">
        <v>17</v>
      </c>
      <c r="F76" s="71">
        <v>26241487</v>
      </c>
      <c r="G76" s="71"/>
      <c r="H76" s="71">
        <v>25649866</v>
      </c>
      <c r="I76" s="59"/>
      <c r="J76" s="59">
        <v>24263197</v>
      </c>
      <c r="K76" s="59"/>
      <c r="L76" s="59">
        <v>23744276</v>
      </c>
      <c r="O76" s="12"/>
      <c r="P76" s="12"/>
      <c r="Q76" s="12"/>
      <c r="R76" s="12"/>
    </row>
    <row r="77" spans="1:18" x14ac:dyDescent="0.4">
      <c r="C77" s="5" t="s">
        <v>17</v>
      </c>
      <c r="D77" s="7"/>
      <c r="F77" s="73">
        <f>SUM(F75:F76)</f>
        <v>26241487</v>
      </c>
      <c r="G77" s="76"/>
      <c r="H77" s="73">
        <f>SUM(H75:H76)</f>
        <v>25649866</v>
      </c>
      <c r="I77" s="59"/>
      <c r="J77" s="73">
        <f>SUM(J75:J76)</f>
        <v>24263197</v>
      </c>
      <c r="K77" s="76"/>
      <c r="L77" s="73">
        <f>SUM(L75:L76)</f>
        <v>23744276</v>
      </c>
      <c r="O77" s="12"/>
      <c r="P77" s="12"/>
      <c r="Q77" s="12"/>
      <c r="R77" s="12"/>
    </row>
    <row r="78" spans="1:18" x14ac:dyDescent="0.4">
      <c r="D78" s="7"/>
      <c r="F78" s="76"/>
      <c r="G78" s="76"/>
      <c r="H78" s="76"/>
      <c r="I78" s="76"/>
      <c r="J78" s="76"/>
      <c r="K78" s="76"/>
      <c r="L78" s="76"/>
      <c r="O78" s="12"/>
      <c r="P78" s="12"/>
      <c r="Q78" s="12"/>
      <c r="R78" s="12"/>
    </row>
    <row r="79" spans="1:18" x14ac:dyDescent="0.4">
      <c r="C79" s="5" t="s">
        <v>18</v>
      </c>
      <c r="D79" s="7"/>
      <c r="F79" s="78">
        <f>+F77+F72</f>
        <v>568168255.37</v>
      </c>
      <c r="G79" s="76"/>
      <c r="H79" s="78">
        <f>+H77+H72</f>
        <v>575860938.37</v>
      </c>
      <c r="I79" s="44"/>
      <c r="J79" s="78">
        <f>+J77+J72</f>
        <v>560158227.83999991</v>
      </c>
      <c r="K79" s="76"/>
      <c r="L79" s="78">
        <f>+L77+L72</f>
        <v>598253156.28999996</v>
      </c>
      <c r="O79" s="12"/>
      <c r="P79" s="12"/>
      <c r="Q79" s="12"/>
      <c r="R79" s="12"/>
    </row>
    <row r="80" spans="1:18" x14ac:dyDescent="0.4">
      <c r="D80" s="7"/>
      <c r="F80" s="72"/>
      <c r="G80" s="72"/>
      <c r="H80" s="72"/>
      <c r="I80" s="44"/>
      <c r="J80" s="76"/>
      <c r="K80" s="76"/>
      <c r="L80" s="76"/>
      <c r="O80" s="12"/>
      <c r="P80" s="12"/>
      <c r="Q80" s="12"/>
      <c r="R80" s="12"/>
    </row>
    <row r="81" spans="1:18" x14ac:dyDescent="0.4">
      <c r="A81" s="5" t="s">
        <v>217</v>
      </c>
      <c r="D81" s="7"/>
      <c r="F81" s="121"/>
      <c r="G81" s="121"/>
      <c r="H81" s="121"/>
      <c r="J81" s="11"/>
      <c r="K81" s="11"/>
      <c r="L81" s="11"/>
      <c r="O81" s="12"/>
      <c r="P81" s="12"/>
      <c r="Q81" s="12"/>
      <c r="R81" s="12"/>
    </row>
    <row r="82" spans="1:18" x14ac:dyDescent="0.4">
      <c r="D82" s="7"/>
      <c r="F82" s="121"/>
      <c r="G82" s="121"/>
      <c r="H82" s="121"/>
      <c r="J82" s="11"/>
      <c r="K82" s="11"/>
      <c r="L82" s="11"/>
      <c r="O82" s="12"/>
      <c r="P82" s="12"/>
      <c r="Q82" s="12"/>
      <c r="R82" s="12"/>
    </row>
    <row r="83" spans="1:18" x14ac:dyDescent="0.4">
      <c r="D83" s="7"/>
      <c r="F83" s="121"/>
      <c r="G83" s="121"/>
      <c r="H83" s="121"/>
      <c r="J83" s="11"/>
      <c r="K83" s="11"/>
      <c r="L83" s="11"/>
      <c r="O83" s="12"/>
      <c r="P83" s="12"/>
      <c r="Q83" s="12"/>
      <c r="R83" s="12"/>
    </row>
    <row r="84" spans="1:18" x14ac:dyDescent="0.4">
      <c r="D84" s="7"/>
      <c r="F84" s="121"/>
      <c r="G84" s="121"/>
      <c r="H84" s="121"/>
      <c r="J84" s="11"/>
      <c r="K84" s="11"/>
      <c r="L84" s="11"/>
      <c r="O84" s="12"/>
      <c r="P84" s="12"/>
      <c r="Q84" s="12"/>
      <c r="R84" s="12"/>
    </row>
    <row r="85" spans="1:18" x14ac:dyDescent="0.4">
      <c r="D85" s="7"/>
      <c r="F85" s="121"/>
      <c r="G85" s="121"/>
      <c r="H85" s="121"/>
      <c r="J85" s="11"/>
      <c r="K85" s="11"/>
      <c r="L85" s="11"/>
      <c r="O85" s="12"/>
      <c r="P85" s="12"/>
      <c r="Q85" s="12"/>
      <c r="R85" s="12"/>
    </row>
    <row r="86" spans="1:18" x14ac:dyDescent="0.4">
      <c r="D86" s="7"/>
      <c r="F86" s="121"/>
      <c r="G86" s="121"/>
      <c r="H86" s="121"/>
      <c r="J86" s="11"/>
      <c r="K86" s="11"/>
      <c r="L86" s="11"/>
      <c r="O86" s="12"/>
      <c r="P86" s="12"/>
      <c r="Q86" s="12"/>
      <c r="R86" s="12"/>
    </row>
    <row r="87" spans="1:18" x14ac:dyDescent="0.4">
      <c r="D87" s="7"/>
      <c r="F87" s="121"/>
      <c r="G87" s="121"/>
      <c r="H87" s="121"/>
      <c r="J87" s="11"/>
      <c r="K87" s="11"/>
      <c r="L87" s="11"/>
      <c r="O87" s="12"/>
      <c r="P87" s="12"/>
      <c r="Q87" s="12"/>
      <c r="R87" s="12"/>
    </row>
    <row r="88" spans="1:18" x14ac:dyDescent="0.4">
      <c r="D88" s="7"/>
      <c r="F88" s="121"/>
      <c r="G88" s="121"/>
      <c r="H88" s="121"/>
      <c r="J88" s="11"/>
      <c r="K88" s="11"/>
      <c r="L88" s="11"/>
      <c r="O88" s="12"/>
      <c r="P88" s="12"/>
      <c r="Q88" s="12"/>
      <c r="R88" s="12"/>
    </row>
    <row r="89" spans="1:18" x14ac:dyDescent="0.4">
      <c r="A89" s="114"/>
      <c r="B89" s="18" t="s">
        <v>154</v>
      </c>
      <c r="C89" s="114"/>
      <c r="D89" s="18"/>
      <c r="G89" s="18"/>
      <c r="H89" s="18" t="s">
        <v>153</v>
      </c>
      <c r="I89" s="114"/>
      <c r="J89" s="114"/>
      <c r="K89" s="114"/>
      <c r="L89" s="114"/>
      <c r="O89" s="12"/>
      <c r="P89" s="12"/>
      <c r="Q89" s="12"/>
      <c r="R89" s="12"/>
    </row>
    <row r="90" spans="1:18" x14ac:dyDescent="0.4">
      <c r="D90" s="7"/>
      <c r="F90" s="121"/>
      <c r="G90" s="121"/>
      <c r="H90" s="121"/>
      <c r="J90" s="11"/>
      <c r="K90" s="11"/>
      <c r="L90" s="11"/>
      <c r="O90" s="12"/>
      <c r="P90" s="12"/>
      <c r="Q90" s="12"/>
      <c r="R90" s="12"/>
    </row>
    <row r="91" spans="1:18" x14ac:dyDescent="0.4">
      <c r="D91" s="7"/>
      <c r="F91" s="121"/>
      <c r="G91" s="121"/>
      <c r="H91" s="121"/>
      <c r="J91" s="11"/>
      <c r="K91" s="11"/>
      <c r="L91" s="11"/>
      <c r="O91" s="12"/>
      <c r="P91" s="12"/>
      <c r="Q91" s="12"/>
      <c r="R91" s="12"/>
    </row>
    <row r="92" spans="1:18" x14ac:dyDescent="0.4">
      <c r="A92" s="124"/>
      <c r="B92" s="124"/>
      <c r="C92" s="124"/>
      <c r="D92" s="124"/>
      <c r="E92" s="124"/>
      <c r="F92" s="124"/>
      <c r="G92" s="124"/>
      <c r="H92" s="124"/>
      <c r="I92" s="124"/>
      <c r="J92" s="124"/>
      <c r="K92" s="124"/>
      <c r="L92" s="124"/>
      <c r="O92" s="12"/>
      <c r="P92" s="12"/>
      <c r="Q92" s="12"/>
      <c r="R92" s="12"/>
    </row>
    <row r="93" spans="1:18" x14ac:dyDescent="0.4">
      <c r="D93" s="24"/>
      <c r="E93" s="24"/>
      <c r="F93" s="11"/>
      <c r="G93" s="11"/>
      <c r="H93" s="11"/>
      <c r="J93" s="11"/>
      <c r="K93" s="11"/>
      <c r="L93" s="11"/>
      <c r="O93" s="12"/>
      <c r="P93" s="12"/>
      <c r="Q93" s="12"/>
      <c r="R93" s="12"/>
    </row>
    <row r="94" spans="1:18" x14ac:dyDescent="0.4">
      <c r="A94" s="125" t="str">
        <f>+A48</f>
        <v>บริษัท บรุ๊คเคอร์ กรุ๊ป จำกัด (มหาชน) และบริษัทย่อย</v>
      </c>
      <c r="B94" s="125"/>
      <c r="C94" s="125"/>
      <c r="D94" s="125"/>
      <c r="E94" s="125"/>
      <c r="F94" s="125"/>
      <c r="G94" s="125"/>
      <c r="H94" s="125"/>
      <c r="I94" s="125"/>
      <c r="J94" s="125"/>
      <c r="K94" s="125"/>
      <c r="L94" s="125"/>
      <c r="O94" s="12"/>
      <c r="P94" s="12"/>
      <c r="Q94" s="12"/>
      <c r="R94" s="12"/>
    </row>
    <row r="95" spans="1:18" x14ac:dyDescent="0.4">
      <c r="A95" s="126" t="str">
        <f>+A49</f>
        <v>งบแสดงฐานะการเงิน</v>
      </c>
      <c r="B95" s="124"/>
      <c r="C95" s="124"/>
      <c r="D95" s="124"/>
      <c r="E95" s="124"/>
      <c r="F95" s="124"/>
      <c r="G95" s="124"/>
      <c r="H95" s="124"/>
      <c r="I95" s="124"/>
      <c r="J95" s="124"/>
      <c r="K95" s="124"/>
      <c r="L95" s="124"/>
      <c r="O95" s="12"/>
      <c r="P95" s="12"/>
      <c r="Q95" s="12"/>
      <c r="R95" s="12"/>
    </row>
    <row r="96" spans="1:18" x14ac:dyDescent="0.4">
      <c r="A96" s="126" t="str">
        <f>+A50</f>
        <v>ณ วันที่ 31 มีนาคม 2562</v>
      </c>
      <c r="B96" s="124"/>
      <c r="C96" s="124"/>
      <c r="D96" s="124"/>
      <c r="E96" s="124"/>
      <c r="F96" s="124"/>
      <c r="G96" s="124"/>
      <c r="H96" s="124"/>
      <c r="I96" s="124"/>
      <c r="J96" s="124"/>
      <c r="K96" s="124"/>
      <c r="L96" s="124"/>
      <c r="O96" s="12"/>
      <c r="P96" s="12"/>
      <c r="Q96" s="12"/>
      <c r="R96" s="12"/>
    </row>
    <row r="97" spans="1:18" x14ac:dyDescent="0.4">
      <c r="F97" s="122" t="s">
        <v>13</v>
      </c>
      <c r="G97" s="122"/>
      <c r="H97" s="122"/>
      <c r="I97" s="122"/>
      <c r="J97" s="122"/>
      <c r="K97" s="122"/>
      <c r="L97" s="122"/>
      <c r="O97" s="12"/>
      <c r="P97" s="12"/>
      <c r="Q97" s="12"/>
      <c r="R97" s="12"/>
    </row>
    <row r="98" spans="1:18" x14ac:dyDescent="0.4">
      <c r="F98" s="123" t="s">
        <v>34</v>
      </c>
      <c r="G98" s="123"/>
      <c r="H98" s="123"/>
      <c r="J98" s="127" t="s">
        <v>35</v>
      </c>
      <c r="K98" s="127"/>
      <c r="L98" s="127"/>
      <c r="O98" s="12"/>
      <c r="P98" s="12"/>
      <c r="Q98" s="12"/>
      <c r="R98" s="12"/>
    </row>
    <row r="99" spans="1:18" x14ac:dyDescent="0.4">
      <c r="D99" s="113" t="s">
        <v>40</v>
      </c>
      <c r="E99" s="20"/>
      <c r="F99" s="117" t="str">
        <f>+F53</f>
        <v>31 มีนาคม 2562</v>
      </c>
      <c r="G99" s="25"/>
      <c r="H99" s="117" t="str">
        <f>+H53</f>
        <v>31 ธันวาคม 2561</v>
      </c>
      <c r="J99" s="117" t="str">
        <f>+J53</f>
        <v>31 มีนาคม 2562</v>
      </c>
      <c r="K99" s="21"/>
      <c r="L99" s="117" t="str">
        <f>+L53</f>
        <v>31 ธันวาคม 2561</v>
      </c>
      <c r="O99" s="12"/>
      <c r="P99" s="12"/>
      <c r="Q99" s="12"/>
      <c r="R99" s="12"/>
    </row>
    <row r="100" spans="1:18" s="45" customFormat="1" ht="18" customHeight="1" x14ac:dyDescent="0.35">
      <c r="D100" s="41"/>
      <c r="E100" s="41"/>
      <c r="F100" s="111" t="s">
        <v>218</v>
      </c>
      <c r="G100" s="111"/>
      <c r="H100" s="111" t="s">
        <v>219</v>
      </c>
      <c r="I100" s="112"/>
      <c r="J100" s="111" t="s">
        <v>218</v>
      </c>
      <c r="K100" s="111"/>
      <c r="L100" s="111" t="s">
        <v>219</v>
      </c>
      <c r="M100" s="41"/>
      <c r="N100" s="41"/>
    </row>
    <row r="101" spans="1:18" s="45" customFormat="1" ht="18" customHeight="1" x14ac:dyDescent="0.35">
      <c r="D101" s="41"/>
      <c r="E101" s="41"/>
      <c r="F101" s="111" t="s">
        <v>220</v>
      </c>
      <c r="G101" s="111"/>
      <c r="H101" s="111"/>
      <c r="I101" s="112"/>
      <c r="J101" s="111" t="s">
        <v>220</v>
      </c>
      <c r="K101" s="111"/>
      <c r="L101" s="111"/>
      <c r="M101" s="41"/>
      <c r="N101" s="41"/>
    </row>
    <row r="102" spans="1:18" x14ac:dyDescent="0.4">
      <c r="A102" s="5" t="s">
        <v>122</v>
      </c>
      <c r="F102" s="120"/>
      <c r="G102" s="120"/>
      <c r="H102" s="120"/>
      <c r="O102" s="12"/>
      <c r="P102" s="12"/>
      <c r="Q102" s="12"/>
      <c r="R102" s="12"/>
    </row>
    <row r="103" spans="1:18" x14ac:dyDescent="0.4">
      <c r="B103" s="5" t="s">
        <v>173</v>
      </c>
      <c r="F103" s="120"/>
      <c r="G103" s="120"/>
      <c r="H103" s="120"/>
      <c r="J103" s="11"/>
      <c r="K103" s="11"/>
      <c r="L103" s="11"/>
      <c r="O103" s="12"/>
      <c r="P103" s="12"/>
      <c r="Q103" s="12"/>
      <c r="R103" s="12"/>
    </row>
    <row r="104" spans="1:18" x14ac:dyDescent="0.4">
      <c r="B104" s="5" t="s">
        <v>37</v>
      </c>
      <c r="F104" s="120"/>
      <c r="G104" s="120"/>
      <c r="H104" s="120"/>
      <c r="J104" s="11"/>
      <c r="K104" s="11"/>
      <c r="L104" s="11"/>
      <c r="O104" s="12"/>
      <c r="P104" s="12"/>
      <c r="Q104" s="12"/>
      <c r="R104" s="12"/>
    </row>
    <row r="105" spans="1:18" ht="18.75" thickBot="1" x14ac:dyDescent="0.45">
      <c r="C105" s="34" t="s">
        <v>175</v>
      </c>
      <c r="D105" s="114">
        <v>18</v>
      </c>
      <c r="F105" s="79">
        <v>705918641</v>
      </c>
      <c r="G105" s="80"/>
      <c r="H105" s="79">
        <v>705918641</v>
      </c>
      <c r="I105" s="44"/>
      <c r="J105" s="79">
        <v>705918641</v>
      </c>
      <c r="K105" s="80"/>
      <c r="L105" s="79">
        <v>705918641</v>
      </c>
      <c r="O105" s="12"/>
      <c r="P105" s="12"/>
      <c r="Q105" s="12"/>
      <c r="R105" s="12"/>
    </row>
    <row r="106" spans="1:18" ht="18.75" thickTop="1" x14ac:dyDescent="0.4">
      <c r="B106" s="5" t="s">
        <v>38</v>
      </c>
      <c r="F106" s="72"/>
      <c r="G106" s="72"/>
      <c r="H106" s="72"/>
      <c r="I106" s="44"/>
      <c r="J106" s="59"/>
      <c r="K106" s="59"/>
      <c r="L106" s="72"/>
      <c r="O106" s="12"/>
      <c r="P106" s="12"/>
      <c r="Q106" s="12"/>
      <c r="R106" s="12"/>
    </row>
    <row r="107" spans="1:18" x14ac:dyDescent="0.4">
      <c r="C107" s="34" t="s">
        <v>182</v>
      </c>
      <c r="D107" s="114">
        <v>18</v>
      </c>
      <c r="F107" s="59">
        <v>704700608.25</v>
      </c>
      <c r="G107" s="59"/>
      <c r="H107" s="59">
        <v>704700608.25</v>
      </c>
      <c r="I107" s="59"/>
      <c r="J107" s="59">
        <v>704700608.25</v>
      </c>
      <c r="K107" s="59"/>
      <c r="L107" s="59">
        <v>704700608.25</v>
      </c>
      <c r="O107" s="12"/>
      <c r="P107" s="12"/>
      <c r="Q107" s="12"/>
      <c r="R107" s="12"/>
    </row>
    <row r="108" spans="1:18" x14ac:dyDescent="0.4">
      <c r="B108" s="5" t="s">
        <v>174</v>
      </c>
      <c r="C108" s="34"/>
      <c r="F108" s="59">
        <v>144890157.11000001</v>
      </c>
      <c r="G108" s="59"/>
      <c r="H108" s="59">
        <v>144890157.11000001</v>
      </c>
      <c r="I108" s="44"/>
      <c r="J108" s="59">
        <v>144890157.11000001</v>
      </c>
      <c r="K108" s="59"/>
      <c r="L108" s="59">
        <v>144890157.11000001</v>
      </c>
      <c r="O108" s="12"/>
      <c r="P108" s="12"/>
      <c r="Q108" s="12"/>
      <c r="R108" s="12"/>
    </row>
    <row r="109" spans="1:18" x14ac:dyDescent="0.4">
      <c r="B109" s="5" t="s">
        <v>55</v>
      </c>
      <c r="F109" s="72"/>
      <c r="G109" s="72"/>
      <c r="H109" s="72"/>
      <c r="I109" s="44"/>
      <c r="J109" s="59"/>
      <c r="K109" s="59"/>
      <c r="L109" s="72"/>
      <c r="O109" s="12"/>
      <c r="P109" s="12"/>
      <c r="Q109" s="12"/>
      <c r="R109" s="12"/>
    </row>
    <row r="110" spans="1:18" x14ac:dyDescent="0.4">
      <c r="C110" s="5" t="s">
        <v>39</v>
      </c>
      <c r="F110" s="71">
        <f>+เปลี่ยนแปลงรวม!N31</f>
        <v>70591864.099999994</v>
      </c>
      <c r="G110" s="71"/>
      <c r="H110" s="71">
        <v>70591864.099999994</v>
      </c>
      <c r="I110" s="44"/>
      <c r="J110" s="71">
        <f>เปลี่ยนแปลงเฉพาะ!P32</f>
        <v>70591864.099999994</v>
      </c>
      <c r="K110" s="71"/>
      <c r="L110" s="71">
        <v>70591864.099999994</v>
      </c>
      <c r="O110" s="12"/>
      <c r="P110" s="12"/>
      <c r="Q110" s="12"/>
      <c r="R110" s="12"/>
    </row>
    <row r="111" spans="1:18" x14ac:dyDescent="0.4">
      <c r="C111" s="5" t="s">
        <v>3</v>
      </c>
      <c r="D111" s="23"/>
      <c r="F111" s="76">
        <f>เปลี่ยนแปลงรวม!P31</f>
        <v>1218567382.04</v>
      </c>
      <c r="G111" s="76"/>
      <c r="H111" s="76">
        <v>1217455873.73</v>
      </c>
      <c r="I111" s="68"/>
      <c r="J111" s="76">
        <f>เปลี่ยนแปลงเฉพาะ!R32</f>
        <v>830337700.14999998</v>
      </c>
      <c r="K111" s="76"/>
      <c r="L111" s="76">
        <v>704298764.21000004</v>
      </c>
      <c r="O111" s="12"/>
      <c r="P111" s="12"/>
      <c r="Q111" s="12"/>
      <c r="R111" s="12"/>
    </row>
    <row r="112" spans="1:18" x14ac:dyDescent="0.4">
      <c r="B112" s="5" t="s">
        <v>123</v>
      </c>
      <c r="D112" s="23"/>
      <c r="F112" s="78">
        <f>เปลี่ยนแปลงรวม!V31</f>
        <v>-36134310.060000002</v>
      </c>
      <c r="G112" s="76"/>
      <c r="H112" s="78">
        <v>-23239103.050000001</v>
      </c>
      <c r="I112" s="44"/>
      <c r="J112" s="78">
        <v>0</v>
      </c>
      <c r="K112" s="76"/>
      <c r="L112" s="78">
        <v>0</v>
      </c>
      <c r="O112" s="12"/>
      <c r="P112" s="12"/>
      <c r="Q112" s="12"/>
      <c r="R112" s="12"/>
    </row>
    <row r="113" spans="1:18" x14ac:dyDescent="0.4">
      <c r="C113" s="5" t="s">
        <v>118</v>
      </c>
      <c r="F113" s="59">
        <f>SUM(F107:F112)</f>
        <v>2102615701.4400001</v>
      </c>
      <c r="G113" s="59"/>
      <c r="H113" s="59">
        <f>SUM(H107:H112)</f>
        <v>2114399400.1400001</v>
      </c>
      <c r="I113" s="44"/>
      <c r="J113" s="59">
        <f>SUM(J107:J112)</f>
        <v>1750520329.6100001</v>
      </c>
      <c r="K113" s="59"/>
      <c r="L113" s="59">
        <f>SUM(L107:L112)</f>
        <v>1624481393.6700001</v>
      </c>
      <c r="O113" s="12"/>
      <c r="P113" s="12"/>
      <c r="Q113" s="12"/>
      <c r="R113" s="12"/>
    </row>
    <row r="114" spans="1:18" x14ac:dyDescent="0.4">
      <c r="B114" s="5" t="s">
        <v>105</v>
      </c>
      <c r="F114" s="81">
        <f>เปลี่ยนแปลงรวม!Z31</f>
        <v>77998477.689999998</v>
      </c>
      <c r="G114" s="80"/>
      <c r="H114" s="81">
        <v>74941024.799999997</v>
      </c>
      <c r="I114" s="44"/>
      <c r="J114" s="78">
        <v>0</v>
      </c>
      <c r="K114" s="76"/>
      <c r="L114" s="81">
        <f>เปลี่ยนแปลงรวม!AH31</f>
        <v>0</v>
      </c>
      <c r="O114" s="12"/>
      <c r="P114" s="12"/>
      <c r="Q114" s="12"/>
      <c r="R114" s="12"/>
    </row>
    <row r="115" spans="1:18" x14ac:dyDescent="0.4">
      <c r="C115" s="5" t="s">
        <v>124</v>
      </c>
      <c r="F115" s="59">
        <f>+F114+F113</f>
        <v>2180614179.1300001</v>
      </c>
      <c r="G115" s="59"/>
      <c r="H115" s="59">
        <f>+H114+H113</f>
        <v>2189340424.9400001</v>
      </c>
      <c r="I115" s="44"/>
      <c r="J115" s="59">
        <f>+J114+J113</f>
        <v>1750520329.6100001</v>
      </c>
      <c r="K115" s="59"/>
      <c r="L115" s="59">
        <f>+L114+L113</f>
        <v>1624481393.6700001</v>
      </c>
      <c r="O115" s="12"/>
      <c r="P115" s="12"/>
      <c r="Q115" s="12"/>
      <c r="R115" s="12"/>
    </row>
    <row r="116" spans="1:18" ht="18.75" thickBot="1" x14ac:dyDescent="0.45">
      <c r="A116" s="5" t="s">
        <v>125</v>
      </c>
      <c r="F116" s="74">
        <f>+F115+F79</f>
        <v>2748782434.5</v>
      </c>
      <c r="G116" s="76"/>
      <c r="H116" s="74">
        <f>+H115+H79</f>
        <v>2765201363.3099999</v>
      </c>
      <c r="I116" s="44"/>
      <c r="J116" s="74">
        <f>+J115+J79</f>
        <v>2310678557.4499998</v>
      </c>
      <c r="K116" s="76"/>
      <c r="L116" s="74">
        <f>+L115+L79</f>
        <v>2222734549.96</v>
      </c>
      <c r="O116" s="12"/>
      <c r="P116" s="12"/>
      <c r="Q116" s="12"/>
      <c r="R116" s="12"/>
    </row>
    <row r="117" spans="1:18" ht="18.75" thickTop="1" x14ac:dyDescent="0.4">
      <c r="F117" s="76"/>
      <c r="G117" s="76"/>
      <c r="H117" s="76"/>
      <c r="I117" s="44"/>
      <c r="J117" s="76"/>
      <c r="K117" s="76"/>
      <c r="L117" s="76"/>
      <c r="O117" s="12"/>
      <c r="P117" s="12"/>
      <c r="Q117" s="12"/>
      <c r="R117" s="12"/>
    </row>
    <row r="118" spans="1:18" x14ac:dyDescent="0.4">
      <c r="A118" s="5" t="s">
        <v>217</v>
      </c>
      <c r="F118" s="75"/>
      <c r="G118" s="75"/>
      <c r="H118" s="75"/>
      <c r="I118" s="44"/>
      <c r="J118" s="59"/>
      <c r="K118" s="59"/>
      <c r="L118" s="59"/>
    </row>
    <row r="119" spans="1:18" x14ac:dyDescent="0.4">
      <c r="F119" s="24"/>
      <c r="G119" s="24"/>
      <c r="H119" s="24"/>
      <c r="J119" s="24"/>
      <c r="K119" s="24"/>
      <c r="L119" s="24"/>
      <c r="O119" s="12"/>
      <c r="P119" s="12"/>
      <c r="Q119" s="12"/>
      <c r="R119" s="12"/>
    </row>
    <row r="120" spans="1:18" x14ac:dyDescent="0.4">
      <c r="F120" s="24"/>
      <c r="G120" s="24"/>
      <c r="H120" s="24"/>
      <c r="J120" s="24"/>
      <c r="K120" s="24"/>
      <c r="L120" s="24"/>
      <c r="O120" s="12"/>
      <c r="P120" s="12"/>
      <c r="Q120" s="12"/>
      <c r="R120" s="12"/>
    </row>
    <row r="121" spans="1:18" x14ac:dyDescent="0.4">
      <c r="F121" s="24"/>
      <c r="G121" s="24"/>
      <c r="H121" s="24"/>
      <c r="J121" s="24"/>
      <c r="K121" s="24"/>
      <c r="L121" s="24"/>
      <c r="O121" s="12"/>
      <c r="P121" s="12"/>
      <c r="Q121" s="12"/>
      <c r="R121" s="12"/>
    </row>
    <row r="122" spans="1:18" x14ac:dyDescent="0.4">
      <c r="F122" s="24"/>
      <c r="G122" s="24"/>
      <c r="H122" s="24"/>
      <c r="J122" s="24"/>
      <c r="K122" s="24"/>
      <c r="L122" s="24"/>
      <c r="O122" s="12"/>
      <c r="P122" s="12"/>
      <c r="Q122" s="12"/>
      <c r="R122" s="12"/>
    </row>
    <row r="123" spans="1:18" x14ac:dyDescent="0.4">
      <c r="F123" s="24"/>
      <c r="G123" s="24"/>
      <c r="H123" s="24"/>
      <c r="J123" s="24"/>
      <c r="K123" s="24"/>
      <c r="L123" s="24"/>
      <c r="O123" s="12"/>
      <c r="P123" s="12"/>
      <c r="Q123" s="12"/>
      <c r="R123" s="12"/>
    </row>
    <row r="125" spans="1:18" x14ac:dyDescent="0.4">
      <c r="F125" s="24"/>
      <c r="G125" s="24"/>
      <c r="H125" s="24"/>
      <c r="J125" s="24"/>
      <c r="K125" s="24"/>
      <c r="L125" s="24"/>
      <c r="O125" s="12"/>
      <c r="P125" s="12"/>
      <c r="Q125" s="12"/>
      <c r="R125" s="12"/>
    </row>
    <row r="126" spans="1:18" x14ac:dyDescent="0.4">
      <c r="F126" s="24"/>
      <c r="G126" s="24"/>
      <c r="H126" s="24"/>
      <c r="J126" s="24"/>
      <c r="K126" s="24"/>
      <c r="L126" s="24"/>
      <c r="O126" s="12"/>
      <c r="P126" s="12"/>
      <c r="Q126" s="12"/>
      <c r="R126" s="12"/>
    </row>
    <row r="127" spans="1:18" x14ac:dyDescent="0.4">
      <c r="F127" s="24"/>
      <c r="G127" s="24"/>
      <c r="H127" s="24"/>
      <c r="J127" s="24"/>
      <c r="K127" s="24"/>
      <c r="L127" s="24"/>
      <c r="O127" s="12"/>
      <c r="P127" s="12"/>
      <c r="Q127" s="12"/>
      <c r="R127" s="12"/>
    </row>
    <row r="128" spans="1:18" x14ac:dyDescent="0.4">
      <c r="F128" s="24"/>
      <c r="G128" s="24"/>
      <c r="H128" s="24"/>
      <c r="J128" s="24"/>
      <c r="K128" s="24"/>
      <c r="L128" s="24"/>
      <c r="O128" s="12"/>
      <c r="P128" s="12"/>
      <c r="Q128" s="12"/>
      <c r="R128" s="12"/>
    </row>
    <row r="129" spans="1:18" x14ac:dyDescent="0.4">
      <c r="A129" s="114"/>
      <c r="B129" s="18" t="s">
        <v>154</v>
      </c>
      <c r="C129" s="114"/>
      <c r="D129" s="18"/>
      <c r="G129" s="18"/>
      <c r="H129" s="18" t="s">
        <v>153</v>
      </c>
      <c r="I129" s="114"/>
      <c r="J129" s="114"/>
      <c r="K129" s="114"/>
      <c r="L129" s="114"/>
      <c r="O129" s="12"/>
      <c r="P129" s="12"/>
      <c r="Q129" s="12"/>
      <c r="R129" s="12"/>
    </row>
    <row r="130" spans="1:18" ht="18" customHeight="1" x14ac:dyDescent="0.4">
      <c r="J130" s="11"/>
      <c r="K130" s="11"/>
      <c r="L130" s="11"/>
      <c r="O130" s="12"/>
      <c r="P130" s="12"/>
      <c r="Q130" s="12"/>
      <c r="R130" s="12"/>
    </row>
    <row r="131" spans="1:18" x14ac:dyDescent="0.4">
      <c r="A131" s="114"/>
      <c r="B131" s="18"/>
      <c r="C131" s="114"/>
      <c r="D131" s="18"/>
      <c r="F131" s="18"/>
      <c r="G131" s="18"/>
      <c r="H131" s="18"/>
      <c r="I131" s="114"/>
      <c r="J131" s="114"/>
      <c r="K131" s="114"/>
      <c r="L131" s="114"/>
      <c r="O131" s="12"/>
      <c r="P131" s="12"/>
      <c r="Q131" s="12"/>
      <c r="R131" s="12"/>
    </row>
    <row r="132" spans="1:18" x14ac:dyDescent="0.4">
      <c r="A132" s="114"/>
      <c r="B132" s="18"/>
      <c r="C132" s="114"/>
      <c r="D132" s="18"/>
      <c r="F132" s="18"/>
      <c r="G132" s="18"/>
      <c r="H132" s="18"/>
      <c r="I132" s="114"/>
      <c r="J132" s="114"/>
      <c r="K132" s="114"/>
      <c r="L132" s="114"/>
      <c r="O132" s="12"/>
      <c r="P132" s="12"/>
      <c r="Q132" s="12"/>
      <c r="R132" s="12"/>
    </row>
    <row r="133" spans="1:18" x14ac:dyDescent="0.4">
      <c r="A133" s="114"/>
      <c r="B133" s="18"/>
      <c r="C133" s="114"/>
      <c r="D133" s="18"/>
      <c r="F133" s="18"/>
      <c r="G133" s="18"/>
      <c r="H133" s="18"/>
      <c r="I133" s="114"/>
      <c r="J133" s="114"/>
      <c r="K133" s="114"/>
      <c r="L133" s="114"/>
      <c r="O133" s="12"/>
      <c r="P133" s="12"/>
      <c r="Q133" s="12"/>
      <c r="R133" s="12"/>
    </row>
    <row r="134" spans="1:18" ht="16.5" customHeight="1" x14ac:dyDescent="0.4">
      <c r="A134" s="124"/>
      <c r="B134" s="124"/>
      <c r="C134" s="124"/>
      <c r="D134" s="124"/>
      <c r="E134" s="124"/>
      <c r="F134" s="124"/>
      <c r="G134" s="124"/>
      <c r="H134" s="124"/>
      <c r="I134" s="124"/>
      <c r="J134" s="124"/>
      <c r="K134" s="124"/>
      <c r="L134" s="124"/>
      <c r="O134" s="12"/>
      <c r="P134" s="12"/>
      <c r="Q134" s="12"/>
      <c r="R134" s="12"/>
    </row>
    <row r="135" spans="1:18" ht="13.5" customHeight="1" x14ac:dyDescent="0.4">
      <c r="D135" s="114" t="s">
        <v>88</v>
      </c>
      <c r="F135" s="24">
        <f>F116-F39</f>
        <v>0</v>
      </c>
      <c r="G135" s="24"/>
      <c r="H135" s="24">
        <f>H116-H39</f>
        <v>0</v>
      </c>
      <c r="J135" s="24">
        <f>J116-J39</f>
        <v>0</v>
      </c>
      <c r="K135" s="24"/>
      <c r="L135" s="24">
        <f>L116-L39</f>
        <v>0</v>
      </c>
      <c r="O135" s="12"/>
      <c r="P135" s="12"/>
      <c r="Q135" s="12"/>
      <c r="R135" s="12"/>
    </row>
    <row r="136" spans="1:18" ht="18" customHeight="1" x14ac:dyDescent="0.4"/>
    <row r="137" spans="1:18" ht="18" customHeight="1" x14ac:dyDescent="0.4"/>
  </sheetData>
  <mergeCells count="23">
    <mergeCell ref="A2:L2"/>
    <mergeCell ref="A3:L3"/>
    <mergeCell ref="F5:L5"/>
    <mergeCell ref="F6:H6"/>
    <mergeCell ref="J6:L6"/>
    <mergeCell ref="A4:L4"/>
    <mergeCell ref="A10:C10"/>
    <mergeCell ref="A48:L48"/>
    <mergeCell ref="A50:L50"/>
    <mergeCell ref="A96:L96"/>
    <mergeCell ref="A56:C56"/>
    <mergeCell ref="A94:L94"/>
    <mergeCell ref="F51:L51"/>
    <mergeCell ref="J52:L52"/>
    <mergeCell ref="F97:L97"/>
    <mergeCell ref="F52:H52"/>
    <mergeCell ref="A46:L46"/>
    <mergeCell ref="A134:L134"/>
    <mergeCell ref="A92:L92"/>
    <mergeCell ref="A49:L49"/>
    <mergeCell ref="A95:L95"/>
    <mergeCell ref="J98:L98"/>
    <mergeCell ref="F98:H98"/>
  </mergeCells>
  <phoneticPr fontId="0" type="noConversion"/>
  <pageMargins left="0.83" right="0.196850393700787" top="0.67" bottom="0" header="0.43" footer="0"/>
  <pageSetup paperSize="9" fitToHeight="4" orientation="portrait" useFirstPageNumber="1" r:id="rId1"/>
  <headerFooter alignWithMargins="0">
    <oddHeader>&amp;L&amp;"Angsana New,Regular"สำนักงาน เอ. เอ็ม. ที. แอสโซซิเอท</oddHeader>
    <oddFooter>&amp;C&amp;"Angsana New,Regular"&amp;P</oddFooter>
  </headerFooter>
  <rowBreaks count="2" manualBreakCount="2">
    <brk id="46" max="11" man="1"/>
    <brk id="9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X97"/>
  <sheetViews>
    <sheetView view="pageBreakPreview" zoomScale="140" zoomScaleNormal="100" zoomScaleSheetLayoutView="140" workbookViewId="0">
      <selection activeCell="C15" sqref="C15"/>
    </sheetView>
  </sheetViews>
  <sheetFormatPr defaultRowHeight="18" x14ac:dyDescent="0.4"/>
  <cols>
    <col min="1" max="2" width="2.7109375" style="5" customWidth="1"/>
    <col min="3" max="3" width="43.140625" style="5" customWidth="1"/>
    <col min="4" max="4" width="6.28515625" style="114" customWidth="1"/>
    <col min="5" max="5" width="0.85546875" style="114" customWidth="1"/>
    <col min="6" max="6" width="12.85546875" style="114" customWidth="1"/>
    <col min="7" max="7" width="0.85546875" style="114" customWidth="1"/>
    <col min="8" max="8" width="12.85546875" style="114" bestFit="1" customWidth="1"/>
    <col min="9" max="9" width="0.85546875" style="5" customWidth="1"/>
    <col min="10" max="10" width="12.42578125" style="6" bestFit="1" customWidth="1"/>
    <col min="11" max="11" width="0.85546875" style="5" customWidth="1"/>
    <col min="12" max="12" width="12.85546875" style="6" bestFit="1" customWidth="1"/>
    <col min="13" max="13" width="1.85546875" style="5" customWidth="1"/>
    <col min="14" max="14" width="2.7109375" style="12" customWidth="1"/>
    <col min="15" max="15" width="15.7109375" style="17" customWidth="1"/>
    <col min="16" max="16" width="2.7109375" style="12" customWidth="1"/>
    <col min="17" max="17" width="15.7109375" style="12" customWidth="1"/>
    <col min="18" max="18" width="2.7109375" style="12" customWidth="1"/>
    <col min="19" max="19" width="15.7109375" style="12" customWidth="1"/>
    <col min="20" max="20" width="2.7109375" style="12" customWidth="1"/>
    <col min="21" max="21" width="15.7109375" style="5" customWidth="1"/>
    <col min="22" max="22" width="2.7109375" style="5" customWidth="1"/>
    <col min="23" max="23" width="13.85546875" style="5" customWidth="1"/>
    <col min="24" max="24" width="2.7109375" style="5" customWidth="1"/>
    <col min="25" max="25" width="14.5703125" style="5" customWidth="1"/>
    <col min="26" max="26" width="11" style="5" customWidth="1"/>
    <col min="27" max="16384" width="9.140625" style="5"/>
  </cols>
  <sheetData>
    <row r="1" spans="1:24" ht="18" customHeight="1" x14ac:dyDescent="0.4">
      <c r="D1" s="24"/>
      <c r="E1" s="24"/>
      <c r="F1" s="11"/>
      <c r="G1" s="24"/>
      <c r="H1" s="11"/>
      <c r="J1" s="118"/>
      <c r="K1" s="118"/>
      <c r="L1" s="118"/>
      <c r="M1" s="114"/>
      <c r="U1" s="12"/>
      <c r="V1" s="12"/>
      <c r="W1" s="12"/>
      <c r="X1" s="12"/>
    </row>
    <row r="2" spans="1:24" ht="18" customHeight="1" x14ac:dyDescent="0.4">
      <c r="A2" s="126" t="s">
        <v>52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14"/>
      <c r="U2" s="12"/>
      <c r="V2" s="12"/>
      <c r="W2" s="12"/>
      <c r="X2" s="12"/>
    </row>
    <row r="3" spans="1:24" ht="18" customHeight="1" x14ac:dyDescent="0.4">
      <c r="A3" s="125" t="s">
        <v>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14"/>
      <c r="U3" s="12"/>
      <c r="V3" s="12"/>
      <c r="W3" s="12"/>
      <c r="X3" s="12"/>
    </row>
    <row r="4" spans="1:24" ht="18" customHeight="1" x14ac:dyDescent="0.4">
      <c r="A4" s="125" t="s">
        <v>208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14"/>
      <c r="U4" s="12"/>
      <c r="V4" s="12"/>
      <c r="W4" s="12"/>
      <c r="X4" s="12"/>
    </row>
    <row r="5" spans="1:24" ht="18" customHeight="1" x14ac:dyDescent="0.4">
      <c r="C5" s="115"/>
      <c r="D5" s="115"/>
      <c r="E5" s="115"/>
      <c r="F5" s="122" t="s">
        <v>13</v>
      </c>
      <c r="G5" s="122"/>
      <c r="H5" s="122"/>
      <c r="I5" s="122"/>
      <c r="J5" s="122"/>
      <c r="K5" s="122"/>
      <c r="L5" s="122"/>
      <c r="M5" s="114"/>
      <c r="U5" s="12"/>
      <c r="V5" s="12"/>
      <c r="W5" s="12"/>
      <c r="X5" s="12"/>
    </row>
    <row r="6" spans="1:24" ht="18" customHeight="1" x14ac:dyDescent="0.4">
      <c r="C6" s="5" t="s">
        <v>1</v>
      </c>
      <c r="F6" s="123" t="s">
        <v>34</v>
      </c>
      <c r="G6" s="123"/>
      <c r="H6" s="123"/>
      <c r="J6" s="127" t="s">
        <v>35</v>
      </c>
      <c r="K6" s="127"/>
      <c r="L6" s="127"/>
      <c r="M6" s="114"/>
      <c r="U6" s="12"/>
      <c r="V6" s="12"/>
      <c r="W6" s="12"/>
      <c r="X6" s="12"/>
    </row>
    <row r="7" spans="1:24" ht="18" customHeight="1" x14ac:dyDescent="0.4">
      <c r="F7" s="122" t="s">
        <v>209</v>
      </c>
      <c r="G7" s="122"/>
      <c r="H7" s="122"/>
      <c r="I7" s="122"/>
      <c r="J7" s="122"/>
      <c r="K7" s="122"/>
      <c r="L7" s="122"/>
      <c r="M7" s="114"/>
      <c r="U7" s="12"/>
      <c r="V7" s="12"/>
      <c r="W7" s="12"/>
      <c r="X7" s="12"/>
    </row>
    <row r="8" spans="1:24" ht="18" customHeight="1" x14ac:dyDescent="0.4">
      <c r="D8" s="113" t="s">
        <v>40</v>
      </c>
      <c r="E8" s="20"/>
      <c r="F8" s="33">
        <v>2562</v>
      </c>
      <c r="G8" s="7"/>
      <c r="H8" s="33">
        <v>2561</v>
      </c>
      <c r="I8" s="35"/>
      <c r="J8" s="33">
        <f>+F8</f>
        <v>2562</v>
      </c>
      <c r="K8" s="48"/>
      <c r="L8" s="33">
        <f>+H8</f>
        <v>2561</v>
      </c>
      <c r="M8" s="114"/>
      <c r="U8" s="12"/>
      <c r="V8" s="12"/>
      <c r="W8" s="12"/>
      <c r="X8" s="12"/>
    </row>
    <row r="9" spans="1:24" ht="18" customHeight="1" x14ac:dyDescent="0.4">
      <c r="D9" s="20"/>
      <c r="E9" s="20"/>
      <c r="F9" s="94"/>
      <c r="G9" s="48"/>
      <c r="H9" s="94"/>
      <c r="I9" s="35"/>
      <c r="J9" s="94"/>
      <c r="K9" s="48"/>
      <c r="L9" s="94"/>
      <c r="M9" s="114"/>
      <c r="U9" s="12"/>
      <c r="V9" s="12"/>
      <c r="W9" s="12"/>
      <c r="X9" s="12"/>
    </row>
    <row r="10" spans="1:24" ht="18" customHeight="1" x14ac:dyDescent="0.4">
      <c r="A10" s="5" t="s">
        <v>41</v>
      </c>
      <c r="F10" s="120"/>
      <c r="G10" s="120"/>
      <c r="H10" s="120"/>
      <c r="M10" s="114"/>
      <c r="U10" s="12"/>
      <c r="V10" s="12"/>
      <c r="W10" s="12"/>
      <c r="X10" s="12"/>
    </row>
    <row r="11" spans="1:24" ht="18" customHeight="1" x14ac:dyDescent="0.4">
      <c r="B11" s="5" t="s">
        <v>107</v>
      </c>
      <c r="F11" s="71">
        <v>18109420.509999998</v>
      </c>
      <c r="G11" s="72"/>
      <c r="H11" s="71">
        <v>84225759.920000002</v>
      </c>
      <c r="I11" s="44"/>
      <c r="J11" s="76">
        <v>12842247.98</v>
      </c>
      <c r="K11" s="44"/>
      <c r="L11" s="76">
        <v>60781054.130000003</v>
      </c>
      <c r="M11" s="114"/>
      <c r="U11" s="12"/>
      <c r="V11" s="12"/>
      <c r="W11" s="12"/>
      <c r="X11" s="12"/>
    </row>
    <row r="12" spans="1:24" ht="18" customHeight="1" x14ac:dyDescent="0.4">
      <c r="B12" s="5" t="s">
        <v>215</v>
      </c>
      <c r="D12" s="45">
        <v>4.4000000000000004</v>
      </c>
      <c r="F12" s="71">
        <v>0</v>
      </c>
      <c r="G12" s="72"/>
      <c r="H12" s="71">
        <v>0</v>
      </c>
      <c r="I12" s="44"/>
      <c r="J12" s="59">
        <v>4246630.6900000004</v>
      </c>
      <c r="K12" s="44"/>
      <c r="L12" s="59">
        <v>0</v>
      </c>
      <c r="M12" s="114"/>
      <c r="U12" s="12"/>
      <c r="V12" s="12"/>
      <c r="W12" s="12"/>
      <c r="X12" s="12"/>
    </row>
    <row r="13" spans="1:24" ht="18" customHeight="1" x14ac:dyDescent="0.4">
      <c r="B13" s="5" t="s">
        <v>89</v>
      </c>
      <c r="D13" s="45"/>
      <c r="F13" s="71">
        <v>0</v>
      </c>
      <c r="G13" s="72"/>
      <c r="H13" s="71">
        <v>12718974</v>
      </c>
      <c r="I13" s="44"/>
      <c r="J13" s="59">
        <v>0</v>
      </c>
      <c r="K13" s="44"/>
      <c r="L13" s="59">
        <v>15160040</v>
      </c>
      <c r="M13" s="114"/>
      <c r="U13" s="12"/>
      <c r="V13" s="12"/>
      <c r="W13" s="12"/>
      <c r="X13" s="12"/>
    </row>
    <row r="14" spans="1:24" ht="18" customHeight="1" x14ac:dyDescent="0.4">
      <c r="B14" s="5" t="s">
        <v>126</v>
      </c>
      <c r="D14" s="45"/>
      <c r="F14" s="71">
        <v>7126549</v>
      </c>
      <c r="G14" s="72"/>
      <c r="H14" s="71">
        <v>7352064.2000000002</v>
      </c>
      <c r="I14" s="44"/>
      <c r="J14" s="59">
        <v>101892954</v>
      </c>
      <c r="K14" s="44"/>
      <c r="L14" s="59">
        <v>7186200</v>
      </c>
      <c r="M14" s="114"/>
      <c r="U14" s="12"/>
      <c r="V14" s="12"/>
      <c r="W14" s="12"/>
      <c r="X14" s="12"/>
    </row>
    <row r="15" spans="1:24" ht="18" customHeight="1" x14ac:dyDescent="0.4">
      <c r="B15" s="5" t="s">
        <v>9</v>
      </c>
      <c r="D15" s="45"/>
      <c r="F15" s="71">
        <v>30629160.829999998</v>
      </c>
      <c r="G15" s="72"/>
      <c r="H15" s="71">
        <v>28896869.629999999</v>
      </c>
      <c r="I15" s="44"/>
      <c r="J15" s="76">
        <v>31171763.149999999</v>
      </c>
      <c r="K15" s="44"/>
      <c r="L15" s="76">
        <v>28987333.25</v>
      </c>
      <c r="M15" s="114"/>
      <c r="U15" s="12"/>
      <c r="V15" s="12"/>
      <c r="W15" s="12"/>
      <c r="X15" s="12"/>
    </row>
    <row r="16" spans="1:24" ht="18" customHeight="1" x14ac:dyDescent="0.4">
      <c r="B16" s="5" t="s">
        <v>43</v>
      </c>
      <c r="D16" s="45"/>
      <c r="F16" s="75"/>
      <c r="G16" s="75"/>
      <c r="H16" s="75"/>
      <c r="I16" s="44"/>
      <c r="J16" s="59"/>
      <c r="K16" s="44"/>
      <c r="M16" s="114"/>
      <c r="U16" s="12"/>
      <c r="V16" s="12"/>
      <c r="W16" s="12"/>
      <c r="X16" s="12"/>
    </row>
    <row r="17" spans="1:24" ht="18" customHeight="1" x14ac:dyDescent="0.4">
      <c r="C17" s="5" t="s">
        <v>67</v>
      </c>
      <c r="D17" s="45"/>
      <c r="F17" s="59">
        <v>0</v>
      </c>
      <c r="G17" s="72"/>
      <c r="H17" s="59">
        <v>400000</v>
      </c>
      <c r="I17" s="44"/>
      <c r="J17" s="59">
        <v>0</v>
      </c>
      <c r="K17" s="44"/>
      <c r="L17" s="59">
        <v>0</v>
      </c>
      <c r="M17" s="114"/>
      <c r="U17" s="12"/>
      <c r="V17" s="12"/>
      <c r="W17" s="12"/>
      <c r="X17" s="12"/>
    </row>
    <row r="18" spans="1:24" ht="18" customHeight="1" x14ac:dyDescent="0.4">
      <c r="C18" s="5" t="s">
        <v>168</v>
      </c>
      <c r="D18" s="45"/>
      <c r="F18" s="59">
        <v>0</v>
      </c>
      <c r="G18" s="72"/>
      <c r="H18" s="59">
        <v>1000000</v>
      </c>
      <c r="I18" s="44"/>
      <c r="J18" s="59">
        <v>0</v>
      </c>
      <c r="K18" s="44"/>
      <c r="L18" s="59">
        <v>1000000</v>
      </c>
      <c r="M18" s="114"/>
      <c r="U18" s="12"/>
      <c r="V18" s="12"/>
      <c r="W18" s="12"/>
      <c r="X18" s="12"/>
    </row>
    <row r="19" spans="1:24" ht="18" customHeight="1" x14ac:dyDescent="0.4">
      <c r="C19" s="5" t="s">
        <v>201</v>
      </c>
      <c r="D19" s="45"/>
      <c r="F19" s="59">
        <v>265508.32</v>
      </c>
      <c r="G19" s="72"/>
      <c r="H19" s="59">
        <v>14703680.630000001</v>
      </c>
      <c r="I19" s="44"/>
      <c r="J19" s="59">
        <v>0</v>
      </c>
      <c r="K19" s="44"/>
      <c r="L19" s="59">
        <v>6160400</v>
      </c>
      <c r="M19" s="114"/>
      <c r="U19" s="12"/>
      <c r="V19" s="12"/>
      <c r="W19" s="12"/>
      <c r="X19" s="12"/>
    </row>
    <row r="20" spans="1:24" ht="18" customHeight="1" x14ac:dyDescent="0.4">
      <c r="C20" s="5" t="s">
        <v>44</v>
      </c>
      <c r="D20" s="102"/>
      <c r="E20" s="9"/>
      <c r="F20" s="71">
        <v>4503851.32</v>
      </c>
      <c r="G20" s="72"/>
      <c r="H20" s="71">
        <v>130612.31</v>
      </c>
      <c r="I20" s="44"/>
      <c r="J20" s="59">
        <v>4503850.32</v>
      </c>
      <c r="K20" s="44"/>
      <c r="L20" s="59">
        <v>10306.31</v>
      </c>
      <c r="M20" s="114"/>
      <c r="U20" s="12"/>
      <c r="V20" s="12"/>
      <c r="W20" s="12"/>
      <c r="X20" s="12"/>
    </row>
    <row r="21" spans="1:24" ht="18" customHeight="1" x14ac:dyDescent="0.4">
      <c r="C21" s="5" t="s">
        <v>10</v>
      </c>
      <c r="D21" s="45"/>
      <c r="F21" s="73">
        <f>SUM(F11:F20)</f>
        <v>60634489.979999997</v>
      </c>
      <c r="G21" s="72"/>
      <c r="H21" s="73">
        <f>SUM(H11:H20)</f>
        <v>149427960.69</v>
      </c>
      <c r="I21" s="44"/>
      <c r="J21" s="73">
        <f>SUM(J11:J20)</f>
        <v>154657446.13999999</v>
      </c>
      <c r="K21" s="44"/>
      <c r="L21" s="73">
        <f>SUM(L11:L20)</f>
        <v>119285333.69</v>
      </c>
      <c r="M21" s="114"/>
      <c r="U21" s="12"/>
      <c r="V21" s="12"/>
      <c r="W21" s="12"/>
      <c r="X21" s="12"/>
    </row>
    <row r="22" spans="1:24" ht="18" customHeight="1" x14ac:dyDescent="0.4">
      <c r="A22" s="5" t="s">
        <v>42</v>
      </c>
      <c r="D22" s="45"/>
      <c r="F22" s="71"/>
      <c r="G22" s="72"/>
      <c r="H22" s="71"/>
      <c r="I22" s="44"/>
      <c r="J22" s="59"/>
      <c r="K22" s="44"/>
      <c r="L22" s="59"/>
      <c r="M22" s="114"/>
      <c r="U22" s="12"/>
      <c r="V22" s="12"/>
      <c r="W22" s="12"/>
      <c r="X22" s="12"/>
    </row>
    <row r="23" spans="1:24" ht="18" customHeight="1" x14ac:dyDescent="0.4">
      <c r="B23" s="5" t="s">
        <v>131</v>
      </c>
      <c r="D23" s="45"/>
      <c r="F23" s="71">
        <v>13417223.220000001</v>
      </c>
      <c r="G23" s="72"/>
      <c r="H23" s="71">
        <v>14189424.34</v>
      </c>
      <c r="I23" s="44"/>
      <c r="J23" s="59">
        <v>9494361.8100000005</v>
      </c>
      <c r="K23" s="44"/>
      <c r="L23" s="59">
        <v>8725009.75</v>
      </c>
      <c r="M23" s="114"/>
      <c r="U23" s="12"/>
      <c r="V23" s="12"/>
      <c r="W23" s="12"/>
      <c r="X23" s="12"/>
    </row>
    <row r="24" spans="1:24" ht="18" customHeight="1" x14ac:dyDescent="0.4">
      <c r="B24" s="5" t="s">
        <v>90</v>
      </c>
      <c r="D24" s="103"/>
      <c r="E24" s="116"/>
      <c r="F24" s="71">
        <v>8996964.2300000004</v>
      </c>
      <c r="G24" s="72"/>
      <c r="H24" s="71">
        <v>14648773.529999999</v>
      </c>
      <c r="I24" s="44"/>
      <c r="J24" s="59">
        <v>7885611.3599999994</v>
      </c>
      <c r="K24" s="44"/>
      <c r="L24" s="59">
        <v>11350105.279999999</v>
      </c>
      <c r="M24" s="114"/>
      <c r="U24" s="12"/>
      <c r="V24" s="12"/>
      <c r="W24" s="12"/>
      <c r="X24" s="12"/>
    </row>
    <row r="25" spans="1:24" ht="18" customHeight="1" x14ac:dyDescent="0.4">
      <c r="B25" s="5" t="s">
        <v>142</v>
      </c>
      <c r="D25" s="45">
        <v>4.4000000000000004</v>
      </c>
      <c r="E25" s="116"/>
      <c r="F25" s="71">
        <v>22074145.73</v>
      </c>
      <c r="G25" s="72"/>
      <c r="H25" s="71">
        <v>52808632.259999998</v>
      </c>
      <c r="I25" s="44"/>
      <c r="J25" s="59">
        <v>0</v>
      </c>
      <c r="K25" s="44"/>
      <c r="L25" s="59">
        <v>33390252.300000001</v>
      </c>
      <c r="M25" s="114"/>
      <c r="U25" s="12"/>
      <c r="V25" s="12"/>
      <c r="W25" s="12"/>
      <c r="X25" s="12"/>
    </row>
    <row r="26" spans="1:24" ht="18" customHeight="1" x14ac:dyDescent="0.4">
      <c r="B26" s="5" t="s">
        <v>216</v>
      </c>
      <c r="D26" s="103"/>
      <c r="E26" s="116"/>
      <c r="F26" s="71">
        <v>3672464.73</v>
      </c>
      <c r="G26" s="72"/>
      <c r="H26" s="71">
        <v>0</v>
      </c>
      <c r="I26" s="44"/>
      <c r="J26" s="59">
        <v>132000</v>
      </c>
      <c r="K26" s="44"/>
      <c r="L26" s="59">
        <v>0</v>
      </c>
      <c r="M26" s="114"/>
      <c r="U26" s="12"/>
      <c r="V26" s="12"/>
      <c r="W26" s="12"/>
      <c r="X26" s="12"/>
    </row>
    <row r="27" spans="1:24" ht="18" customHeight="1" x14ac:dyDescent="0.4">
      <c r="B27" s="5" t="s">
        <v>202</v>
      </c>
      <c r="D27" s="45"/>
      <c r="E27" s="116"/>
      <c r="F27" s="71">
        <v>0</v>
      </c>
      <c r="G27" s="72"/>
      <c r="H27" s="71">
        <v>970000</v>
      </c>
      <c r="I27" s="44"/>
      <c r="J27" s="59">
        <v>0</v>
      </c>
      <c r="K27" s="44"/>
      <c r="L27" s="59">
        <v>970000</v>
      </c>
      <c r="M27" s="114"/>
      <c r="U27" s="12"/>
      <c r="V27" s="12"/>
      <c r="W27" s="12"/>
      <c r="X27" s="12"/>
    </row>
    <row r="28" spans="1:24" ht="18" customHeight="1" x14ac:dyDescent="0.4">
      <c r="B28" s="5" t="s">
        <v>91</v>
      </c>
      <c r="D28" s="104"/>
      <c r="E28" s="116"/>
      <c r="F28" s="71">
        <v>3501205.45</v>
      </c>
      <c r="G28" s="72"/>
      <c r="H28" s="71">
        <v>2696381.2</v>
      </c>
      <c r="I28" s="44"/>
      <c r="J28" s="59">
        <v>3698761.61</v>
      </c>
      <c r="K28" s="44"/>
      <c r="L28" s="59">
        <v>3664210.86</v>
      </c>
      <c r="M28" s="114"/>
      <c r="U28" s="12"/>
      <c r="V28" s="12"/>
      <c r="W28" s="12"/>
      <c r="X28" s="12"/>
    </row>
    <row r="29" spans="1:24" ht="18" customHeight="1" x14ac:dyDescent="0.4">
      <c r="C29" s="5" t="s">
        <v>2</v>
      </c>
      <c r="D29" s="45"/>
      <c r="F29" s="73">
        <f>SUM(F23:F28)</f>
        <v>51662003.360000007</v>
      </c>
      <c r="G29" s="72"/>
      <c r="H29" s="73">
        <f>SUM(H23:H28)</f>
        <v>85313211.329999998</v>
      </c>
      <c r="I29" s="44"/>
      <c r="J29" s="73">
        <f>SUM(J23:J28)</f>
        <v>21210734.780000001</v>
      </c>
      <c r="K29" s="44"/>
      <c r="L29" s="73">
        <f>SUM(L23:L28)</f>
        <v>58099578.189999998</v>
      </c>
      <c r="M29" s="114"/>
      <c r="U29" s="12"/>
      <c r="V29" s="12"/>
      <c r="W29" s="12"/>
      <c r="X29" s="12"/>
    </row>
    <row r="30" spans="1:24" ht="18" customHeight="1" x14ac:dyDescent="0.4">
      <c r="A30" s="5" t="s">
        <v>132</v>
      </c>
      <c r="D30" s="97"/>
      <c r="E30" s="24"/>
      <c r="F30" s="59">
        <f>+F21-F29</f>
        <v>8972486.6199999899</v>
      </c>
      <c r="G30" s="71"/>
      <c r="H30" s="59">
        <f>+H21-H29</f>
        <v>64114749.359999999</v>
      </c>
      <c r="I30" s="44"/>
      <c r="J30" s="59">
        <f>+J21-J29</f>
        <v>133446711.35999998</v>
      </c>
      <c r="K30" s="44"/>
      <c r="L30" s="59">
        <f>+L21-L29</f>
        <v>61185755.5</v>
      </c>
      <c r="M30" s="114"/>
      <c r="U30" s="12"/>
      <c r="V30" s="12"/>
      <c r="W30" s="12"/>
      <c r="X30" s="12"/>
    </row>
    <row r="31" spans="1:24" ht="18" customHeight="1" x14ac:dyDescent="0.4">
      <c r="A31" s="5" t="s">
        <v>152</v>
      </c>
      <c r="D31" s="45">
        <v>13.2</v>
      </c>
      <c r="E31" s="45"/>
      <c r="F31" s="82">
        <f>-6655833.48+1652308.06+200000</f>
        <v>-4803525.42</v>
      </c>
      <c r="G31" s="72"/>
      <c r="H31" s="82">
        <v>-11203288.789999999</v>
      </c>
      <c r="I31" s="44"/>
      <c r="J31" s="78">
        <f>-6655833.48-951941.94+200000</f>
        <v>-7407775.4199999999</v>
      </c>
      <c r="K31" s="59"/>
      <c r="L31" s="78">
        <v>-10472935.119999999</v>
      </c>
      <c r="M31" s="114"/>
      <c r="U31" s="12"/>
      <c r="V31" s="12"/>
      <c r="W31" s="12"/>
      <c r="X31" s="12"/>
    </row>
    <row r="32" spans="1:24" ht="18" customHeight="1" thickBot="1" x14ac:dyDescent="0.45">
      <c r="A32" s="5" t="s">
        <v>222</v>
      </c>
      <c r="D32" s="45"/>
      <c r="F32" s="83">
        <f>SUM(F30:F31)</f>
        <v>4168961.1999999899</v>
      </c>
      <c r="G32" s="72"/>
      <c r="H32" s="83">
        <f>SUM(H30:H31)</f>
        <v>52911460.57</v>
      </c>
      <c r="I32" s="44"/>
      <c r="J32" s="84">
        <f>SUM(J30:J31)</f>
        <v>126038935.93999998</v>
      </c>
      <c r="K32" s="59"/>
      <c r="L32" s="84">
        <f>SUM(L30:L31)</f>
        <v>50712820.380000003</v>
      </c>
      <c r="M32" s="114"/>
      <c r="U32" s="12"/>
      <c r="V32" s="12"/>
      <c r="W32" s="12"/>
      <c r="X32" s="12"/>
    </row>
    <row r="33" spans="1:24" ht="18" customHeight="1" thickTop="1" x14ac:dyDescent="0.4">
      <c r="A33" s="53" t="s">
        <v>77</v>
      </c>
      <c r="B33" s="53"/>
      <c r="C33" s="53"/>
      <c r="D33" s="105"/>
      <c r="E33" s="55"/>
      <c r="F33" s="85"/>
      <c r="G33" s="86"/>
      <c r="H33" s="85"/>
      <c r="I33" s="87"/>
      <c r="J33" s="85"/>
      <c r="K33" s="86"/>
      <c r="L33" s="85"/>
      <c r="M33" s="114"/>
      <c r="U33" s="12"/>
      <c r="V33" s="12"/>
      <c r="W33" s="12"/>
      <c r="X33" s="12"/>
    </row>
    <row r="34" spans="1:24" ht="18" customHeight="1" x14ac:dyDescent="0.4">
      <c r="A34" s="53"/>
      <c r="B34" s="53" t="s">
        <v>119</v>
      </c>
      <c r="C34" s="53"/>
      <c r="D34" s="105"/>
      <c r="E34" s="56">
        <v>852812933</v>
      </c>
      <c r="F34" s="77">
        <f>+F32-F35</f>
        <v>1111508.3099999898</v>
      </c>
      <c r="G34" s="80"/>
      <c r="H34" s="77">
        <f>+H32-H35</f>
        <v>49630024.68</v>
      </c>
      <c r="I34" s="80"/>
      <c r="J34" s="80">
        <f>J32</f>
        <v>126038935.93999998</v>
      </c>
      <c r="K34" s="80"/>
      <c r="L34" s="80">
        <f>L32</f>
        <v>50712820.380000003</v>
      </c>
      <c r="M34" s="114"/>
      <c r="U34" s="12"/>
      <c r="V34" s="12"/>
      <c r="W34" s="12"/>
      <c r="X34" s="12"/>
    </row>
    <row r="35" spans="1:24" ht="18" customHeight="1" x14ac:dyDescent="0.4">
      <c r="A35" s="53"/>
      <c r="B35" s="5" t="s">
        <v>120</v>
      </c>
      <c r="D35" s="105"/>
      <c r="E35" s="56">
        <v>-1541152</v>
      </c>
      <c r="F35" s="77">
        <v>3057452.89</v>
      </c>
      <c r="G35" s="76"/>
      <c r="H35" s="77">
        <v>3281435.89</v>
      </c>
      <c r="I35" s="87"/>
      <c r="J35" s="65">
        <v>0</v>
      </c>
      <c r="K35" s="96"/>
      <c r="L35" s="65">
        <v>0</v>
      </c>
      <c r="M35" s="114"/>
      <c r="U35" s="12"/>
      <c r="V35" s="12"/>
      <c r="W35" s="12"/>
      <c r="X35" s="12"/>
    </row>
    <row r="36" spans="1:24" ht="18" customHeight="1" thickBot="1" x14ac:dyDescent="0.45">
      <c r="A36" s="57"/>
      <c r="B36" s="57"/>
      <c r="C36" s="57"/>
      <c r="D36" s="105"/>
      <c r="E36" s="56"/>
      <c r="F36" s="83">
        <f>SUM(F34:F35)</f>
        <v>4168961.1999999899</v>
      </c>
      <c r="G36" s="86"/>
      <c r="H36" s="83">
        <f>SUM(H34:H35)</f>
        <v>52911460.57</v>
      </c>
      <c r="I36" s="86"/>
      <c r="J36" s="84">
        <f>SUM(J34:J35)</f>
        <v>126038935.93999998</v>
      </c>
      <c r="K36" s="86"/>
      <c r="L36" s="84">
        <f>SUM(L34:L35)</f>
        <v>50712820.380000003</v>
      </c>
      <c r="M36" s="114"/>
      <c r="U36" s="12"/>
      <c r="V36" s="12"/>
      <c r="W36" s="12"/>
      <c r="X36" s="12"/>
    </row>
    <row r="37" spans="1:24" ht="18" customHeight="1" thickTop="1" x14ac:dyDescent="0.4">
      <c r="A37" s="5" t="s">
        <v>26</v>
      </c>
      <c r="D37" s="106"/>
      <c r="F37" s="72"/>
      <c r="G37" s="72"/>
      <c r="H37" s="72"/>
      <c r="I37" s="44"/>
      <c r="J37" s="76"/>
      <c r="K37" s="68"/>
      <c r="L37" s="76"/>
      <c r="M37" s="114"/>
      <c r="U37" s="12"/>
      <c r="V37" s="12"/>
      <c r="W37" s="12"/>
      <c r="X37" s="12"/>
    </row>
    <row r="38" spans="1:24" ht="18" customHeight="1" thickBot="1" x14ac:dyDescent="0.45">
      <c r="B38" s="14" t="s">
        <v>69</v>
      </c>
      <c r="D38" s="107">
        <v>19</v>
      </c>
      <c r="F38" s="110">
        <f>F34/F39</f>
        <v>1.9715966911824887E-4</v>
      </c>
      <c r="G38" s="108"/>
      <c r="H38" s="110">
        <f>H34/H39</f>
        <v>8.8033882933717476E-3</v>
      </c>
      <c r="I38" s="109"/>
      <c r="J38" s="110">
        <f>J34/J39</f>
        <v>2.2356823320508319E-2</v>
      </c>
      <c r="K38" s="109"/>
      <c r="L38" s="110">
        <f>L34/L39</f>
        <v>8.9954549113304243E-3</v>
      </c>
      <c r="M38" s="114"/>
      <c r="U38" s="12"/>
      <c r="V38" s="12"/>
      <c r="W38" s="12"/>
      <c r="X38" s="12"/>
    </row>
    <row r="39" spans="1:24" ht="18" customHeight="1" thickTop="1" thickBot="1" x14ac:dyDescent="0.45">
      <c r="B39" s="5" t="s">
        <v>27</v>
      </c>
      <c r="D39" s="45"/>
      <c r="F39" s="91">
        <v>5637604866</v>
      </c>
      <c r="G39" s="92"/>
      <c r="H39" s="91">
        <v>5637604866</v>
      </c>
      <c r="I39" s="92"/>
      <c r="J39" s="91">
        <v>5637604866</v>
      </c>
      <c r="K39" s="92"/>
      <c r="L39" s="91">
        <v>5637604866</v>
      </c>
      <c r="M39" s="114"/>
      <c r="U39" s="12"/>
      <c r="V39" s="12"/>
      <c r="W39" s="12"/>
      <c r="X39" s="12"/>
    </row>
    <row r="40" spans="1:24" ht="18" customHeight="1" thickTop="1" x14ac:dyDescent="0.4">
      <c r="A40" s="5" t="s">
        <v>56</v>
      </c>
      <c r="D40" s="45"/>
      <c r="F40" s="72"/>
      <c r="G40" s="72"/>
      <c r="H40" s="72"/>
      <c r="I40" s="44"/>
      <c r="J40" s="76"/>
      <c r="K40" s="68"/>
      <c r="L40" s="76"/>
      <c r="M40" s="114"/>
      <c r="U40" s="12"/>
      <c r="V40" s="12"/>
      <c r="W40" s="12"/>
      <c r="X40" s="12"/>
    </row>
    <row r="41" spans="1:24" ht="18" customHeight="1" thickBot="1" x14ac:dyDescent="0.45">
      <c r="B41" s="14" t="s">
        <v>69</v>
      </c>
      <c r="D41" s="107">
        <v>19</v>
      </c>
      <c r="F41" s="110">
        <f>F34/F42</f>
        <v>1.9715966911824887E-4</v>
      </c>
      <c r="G41" s="108"/>
      <c r="H41" s="110">
        <f>H34/H42</f>
        <v>8.8033882933717476E-3</v>
      </c>
      <c r="I41" s="109"/>
      <c r="J41" s="110">
        <f>J34/J42</f>
        <v>2.2356823320508319E-2</v>
      </c>
      <c r="K41" s="109"/>
      <c r="L41" s="110">
        <f>L34/L42</f>
        <v>8.9954549113304243E-3</v>
      </c>
      <c r="M41" s="114"/>
      <c r="U41" s="12"/>
      <c r="V41" s="12"/>
      <c r="W41" s="12"/>
      <c r="X41" s="12"/>
    </row>
    <row r="42" spans="1:24" ht="18" customHeight="1" thickTop="1" thickBot="1" x14ac:dyDescent="0.45">
      <c r="B42" s="5" t="s">
        <v>27</v>
      </c>
      <c r="F42" s="91">
        <v>5637604866</v>
      </c>
      <c r="G42" s="93"/>
      <c r="H42" s="91">
        <v>5637604866</v>
      </c>
      <c r="I42" s="92"/>
      <c r="J42" s="91">
        <v>5637604866</v>
      </c>
      <c r="K42" s="92"/>
      <c r="L42" s="91">
        <v>5637604866</v>
      </c>
      <c r="M42" s="114"/>
      <c r="U42" s="12"/>
      <c r="V42" s="12"/>
      <c r="W42" s="12"/>
      <c r="X42" s="12"/>
    </row>
    <row r="43" spans="1:24" ht="18.75" thickTop="1" x14ac:dyDescent="0.4">
      <c r="F43" s="75"/>
      <c r="G43" s="75"/>
      <c r="H43" s="75"/>
      <c r="I43" s="44"/>
      <c r="J43" s="59"/>
      <c r="K43" s="44"/>
      <c r="L43" s="59"/>
      <c r="M43" s="114"/>
      <c r="U43" s="12"/>
      <c r="V43" s="12"/>
      <c r="W43" s="12"/>
      <c r="X43" s="12"/>
    </row>
    <row r="44" spans="1:24" ht="18" customHeight="1" x14ac:dyDescent="0.4">
      <c r="A44" s="5" t="s">
        <v>217</v>
      </c>
      <c r="F44" s="75"/>
      <c r="G44" s="75"/>
      <c r="H44" s="75"/>
      <c r="I44" s="44"/>
      <c r="J44" s="59"/>
      <c r="K44" s="44"/>
      <c r="L44" s="59"/>
      <c r="M44" s="114"/>
      <c r="U44" s="12"/>
      <c r="V44" s="12"/>
      <c r="W44" s="12"/>
      <c r="X44" s="12"/>
    </row>
    <row r="45" spans="1:24" ht="18" customHeight="1" x14ac:dyDescent="0.4">
      <c r="M45" s="114"/>
      <c r="U45" s="12"/>
      <c r="V45" s="12"/>
      <c r="W45" s="12"/>
      <c r="X45" s="12"/>
    </row>
    <row r="46" spans="1:24" ht="18" customHeight="1" x14ac:dyDescent="0.4">
      <c r="M46" s="114"/>
      <c r="U46" s="12"/>
      <c r="V46" s="12"/>
      <c r="W46" s="12"/>
      <c r="X46" s="12"/>
    </row>
    <row r="47" spans="1:24" ht="18" customHeight="1" x14ac:dyDescent="0.4">
      <c r="M47" s="114"/>
      <c r="U47" s="12"/>
      <c r="V47" s="12"/>
      <c r="W47" s="12"/>
      <c r="X47" s="12"/>
    </row>
    <row r="48" spans="1:24" ht="18" customHeight="1" x14ac:dyDescent="0.4">
      <c r="A48" s="114"/>
      <c r="B48" s="18" t="s">
        <v>21</v>
      </c>
      <c r="C48" s="114"/>
      <c r="D48" s="18"/>
      <c r="F48" s="18" t="s">
        <v>21</v>
      </c>
      <c r="I48" s="114"/>
      <c r="J48" s="114"/>
      <c r="K48" s="114"/>
      <c r="L48" s="114"/>
      <c r="M48" s="114"/>
      <c r="U48" s="12"/>
      <c r="V48" s="12"/>
      <c r="W48" s="12"/>
      <c r="X48" s="12"/>
    </row>
    <row r="49" spans="1:24" ht="18" customHeight="1" x14ac:dyDescent="0.4">
      <c r="A49" s="114"/>
      <c r="B49" s="18"/>
      <c r="C49" s="114"/>
      <c r="D49" s="18"/>
      <c r="F49" s="18"/>
      <c r="I49" s="114"/>
      <c r="J49" s="114"/>
      <c r="K49" s="114"/>
      <c r="L49" s="114"/>
      <c r="M49" s="114"/>
      <c r="U49" s="12"/>
      <c r="V49" s="12"/>
      <c r="W49" s="12"/>
      <c r="X49" s="12"/>
    </row>
    <row r="50" spans="1:24" ht="18" customHeight="1" x14ac:dyDescent="0.4">
      <c r="A50" s="126" t="str">
        <f>+A2</f>
        <v>บริษัท บรุ๊คเคอร์ กรุ๊ป จำกัด (มหาชน) และบริษัทย่อย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14"/>
      <c r="U50" s="12"/>
      <c r="V50" s="12"/>
      <c r="W50" s="12"/>
      <c r="X50" s="12"/>
    </row>
    <row r="51" spans="1:24" ht="18" customHeight="1" x14ac:dyDescent="0.4">
      <c r="A51" s="125" t="s">
        <v>106</v>
      </c>
      <c r="B51" s="125"/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14"/>
      <c r="U51" s="12"/>
      <c r="V51" s="12"/>
      <c r="W51" s="12"/>
      <c r="X51" s="12"/>
    </row>
    <row r="52" spans="1:24" ht="18" customHeight="1" x14ac:dyDescent="0.4">
      <c r="A52" s="126" t="str">
        <f>+A4</f>
        <v>สำหรับงวดสามเดือนสิ้นสุดวันที่ 31 มีนาคม 2562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14"/>
      <c r="U52" s="12"/>
      <c r="V52" s="12"/>
      <c r="W52" s="12"/>
      <c r="X52" s="12"/>
    </row>
    <row r="53" spans="1:24" ht="18" customHeight="1" x14ac:dyDescent="0.4">
      <c r="C53" s="115"/>
      <c r="D53" s="115"/>
      <c r="E53" s="115"/>
      <c r="F53" s="122" t="s">
        <v>13</v>
      </c>
      <c r="G53" s="122"/>
      <c r="H53" s="122"/>
      <c r="I53" s="122"/>
      <c r="J53" s="122"/>
      <c r="K53" s="122"/>
      <c r="L53" s="122"/>
      <c r="M53" s="114"/>
      <c r="U53" s="12"/>
      <c r="V53" s="12"/>
      <c r="W53" s="12"/>
      <c r="X53" s="12"/>
    </row>
    <row r="54" spans="1:24" ht="18" customHeight="1" x14ac:dyDescent="0.4">
      <c r="C54" s="5" t="s">
        <v>1</v>
      </c>
      <c r="F54" s="123" t="s">
        <v>34</v>
      </c>
      <c r="G54" s="123"/>
      <c r="H54" s="123"/>
      <c r="J54" s="127" t="s">
        <v>35</v>
      </c>
      <c r="K54" s="127"/>
      <c r="L54" s="127"/>
      <c r="M54" s="114"/>
      <c r="U54" s="12"/>
      <c r="V54" s="12"/>
      <c r="W54" s="12"/>
      <c r="X54" s="12"/>
    </row>
    <row r="55" spans="1:24" ht="18" customHeight="1" x14ac:dyDescent="0.4">
      <c r="F55" s="122" t="str">
        <f>+F7</f>
        <v>สำหรับงวดสามเดือนสิ้นสุดวันที่ 31 มีนาคม</v>
      </c>
      <c r="G55" s="122"/>
      <c r="H55" s="122"/>
      <c r="I55" s="122"/>
      <c r="J55" s="122"/>
      <c r="K55" s="122"/>
      <c r="L55" s="122"/>
      <c r="M55" s="114"/>
      <c r="U55" s="12"/>
      <c r="V55" s="12"/>
      <c r="W55" s="12"/>
      <c r="X55" s="12"/>
    </row>
    <row r="56" spans="1:24" ht="18" customHeight="1" x14ac:dyDescent="0.4">
      <c r="D56" s="113" t="s">
        <v>40</v>
      </c>
      <c r="E56" s="20"/>
      <c r="F56" s="47">
        <f>+F8</f>
        <v>2562</v>
      </c>
      <c r="G56" s="48"/>
      <c r="H56" s="47">
        <f>+H8</f>
        <v>2561</v>
      </c>
      <c r="I56" s="35"/>
      <c r="J56" s="47">
        <f>+J8</f>
        <v>2562</v>
      </c>
      <c r="K56" s="48"/>
      <c r="L56" s="47">
        <f>+L8</f>
        <v>2561</v>
      </c>
      <c r="M56" s="114"/>
      <c r="U56" s="12"/>
      <c r="V56" s="12"/>
      <c r="W56" s="12"/>
      <c r="X56" s="12"/>
    </row>
    <row r="57" spans="1:24" ht="18" customHeight="1" x14ac:dyDescent="0.4">
      <c r="F57" s="120"/>
      <c r="G57" s="120"/>
      <c r="H57" s="94"/>
      <c r="L57" s="94"/>
      <c r="M57" s="114"/>
      <c r="U57" s="12"/>
      <c r="V57" s="12"/>
      <c r="W57" s="12"/>
      <c r="X57" s="12"/>
    </row>
    <row r="58" spans="1:24" ht="18" customHeight="1" x14ac:dyDescent="0.4">
      <c r="A58" s="5" t="s">
        <v>223</v>
      </c>
      <c r="F58" s="82">
        <f>+F32</f>
        <v>4168961.1999999899</v>
      </c>
      <c r="G58" s="72"/>
      <c r="H58" s="82">
        <f>+H32</f>
        <v>52911460.57</v>
      </c>
      <c r="I58" s="44"/>
      <c r="J58" s="82">
        <f>+J32</f>
        <v>126038935.93999998</v>
      </c>
      <c r="K58" s="44"/>
      <c r="L58" s="82">
        <f>+L32</f>
        <v>50712820.380000003</v>
      </c>
      <c r="M58" s="114"/>
      <c r="U58" s="12"/>
      <c r="V58" s="12"/>
      <c r="W58" s="12"/>
      <c r="X58" s="12"/>
    </row>
    <row r="59" spans="1:24" ht="18" customHeight="1" x14ac:dyDescent="0.4">
      <c r="F59" s="71"/>
      <c r="G59" s="72"/>
      <c r="H59" s="71"/>
      <c r="I59" s="44"/>
      <c r="J59" s="71"/>
      <c r="K59" s="44"/>
      <c r="L59" s="71"/>
      <c r="M59" s="114"/>
      <c r="U59" s="12"/>
      <c r="V59" s="12"/>
      <c r="W59" s="12"/>
      <c r="X59" s="12"/>
    </row>
    <row r="60" spans="1:24" ht="18" customHeight="1" x14ac:dyDescent="0.4">
      <c r="A60" s="5" t="s">
        <v>151</v>
      </c>
      <c r="F60" s="71"/>
      <c r="G60" s="72"/>
      <c r="H60" s="71"/>
      <c r="I60" s="44"/>
      <c r="J60" s="76"/>
      <c r="K60" s="44"/>
      <c r="L60" s="76"/>
      <c r="M60" s="114"/>
      <c r="U60" s="12"/>
      <c r="V60" s="12"/>
      <c r="W60" s="12"/>
      <c r="X60" s="12"/>
    </row>
    <row r="61" spans="1:24" ht="18" customHeight="1" x14ac:dyDescent="0.4">
      <c r="A61" s="5" t="s">
        <v>170</v>
      </c>
      <c r="F61" s="71"/>
      <c r="G61" s="72"/>
      <c r="H61" s="71"/>
      <c r="I61" s="44"/>
      <c r="J61" s="76"/>
      <c r="K61" s="44"/>
      <c r="L61" s="76"/>
      <c r="M61" s="114"/>
      <c r="U61" s="12"/>
      <c r="V61" s="12"/>
      <c r="W61" s="12"/>
      <c r="X61" s="12"/>
    </row>
    <row r="62" spans="1:24" ht="18" customHeight="1" x14ac:dyDescent="0.4">
      <c r="B62" s="5" t="s">
        <v>112</v>
      </c>
      <c r="F62" s="77">
        <v>-12895207.01</v>
      </c>
      <c r="G62" s="80"/>
      <c r="H62" s="77">
        <v>-59464020.759999998</v>
      </c>
      <c r="I62" s="68"/>
      <c r="J62" s="76">
        <v>0</v>
      </c>
      <c r="K62" s="68"/>
      <c r="L62" s="76">
        <v>0</v>
      </c>
      <c r="M62" s="114"/>
      <c r="S62" s="68"/>
      <c r="U62" s="12"/>
      <c r="V62" s="12"/>
      <c r="W62" s="12"/>
      <c r="X62" s="12"/>
    </row>
    <row r="63" spans="1:24" ht="18" hidden="1" customHeight="1" x14ac:dyDescent="0.4">
      <c r="A63" s="5" t="s">
        <v>171</v>
      </c>
      <c r="F63" s="77"/>
      <c r="G63" s="80"/>
      <c r="H63" s="77"/>
      <c r="I63" s="68"/>
      <c r="J63" s="76"/>
      <c r="K63" s="68"/>
      <c r="L63" s="76"/>
      <c r="M63" s="114"/>
      <c r="S63" s="68"/>
      <c r="U63" s="12"/>
      <c r="V63" s="12"/>
      <c r="W63" s="12"/>
      <c r="X63" s="12"/>
    </row>
    <row r="64" spans="1:24" ht="18" hidden="1" customHeight="1" x14ac:dyDescent="0.4">
      <c r="B64" s="5" t="s">
        <v>163</v>
      </c>
      <c r="F64" s="77"/>
      <c r="G64" s="80"/>
      <c r="H64" s="77"/>
      <c r="I64" s="68"/>
      <c r="J64" s="76"/>
      <c r="K64" s="68"/>
      <c r="L64" s="76"/>
      <c r="M64" s="114"/>
      <c r="S64" s="68"/>
      <c r="U64" s="12"/>
      <c r="V64" s="12"/>
      <c r="W64" s="12"/>
      <c r="X64" s="12"/>
    </row>
    <row r="65" spans="1:24" ht="18" hidden="1" customHeight="1" x14ac:dyDescent="0.4">
      <c r="C65" s="5" t="s">
        <v>164</v>
      </c>
      <c r="D65" s="45"/>
      <c r="F65" s="77">
        <v>0</v>
      </c>
      <c r="G65" s="80"/>
      <c r="H65" s="77">
        <v>0</v>
      </c>
      <c r="I65" s="68"/>
      <c r="J65" s="76">
        <v>0</v>
      </c>
      <c r="K65" s="68"/>
      <c r="L65" s="76">
        <v>0</v>
      </c>
      <c r="M65" s="114"/>
      <c r="S65" s="68"/>
      <c r="U65" s="12"/>
      <c r="V65" s="12"/>
      <c r="W65" s="12"/>
      <c r="X65" s="12"/>
    </row>
    <row r="66" spans="1:24" ht="18" hidden="1" customHeight="1" x14ac:dyDescent="0.4">
      <c r="B66" s="5" t="s">
        <v>183</v>
      </c>
      <c r="D66" s="45"/>
      <c r="F66" s="78">
        <v>0</v>
      </c>
      <c r="G66" s="72"/>
      <c r="H66" s="78">
        <v>0</v>
      </c>
      <c r="I66" s="44"/>
      <c r="J66" s="78">
        <v>0</v>
      </c>
      <c r="K66" s="44"/>
      <c r="L66" s="78">
        <v>0</v>
      </c>
      <c r="M66" s="114"/>
      <c r="S66" s="68"/>
      <c r="U66" s="12"/>
      <c r="V66" s="12"/>
      <c r="W66" s="12"/>
      <c r="X66" s="12"/>
    </row>
    <row r="67" spans="1:24" ht="18" customHeight="1" x14ac:dyDescent="0.4">
      <c r="A67" s="5" t="s">
        <v>224</v>
      </c>
      <c r="F67" s="89">
        <f>SUM(F62:F66)</f>
        <v>-12895207.01</v>
      </c>
      <c r="G67" s="72"/>
      <c r="H67" s="89">
        <f>SUM(H62:H66)</f>
        <v>-59464020.759999998</v>
      </c>
      <c r="I67" s="44"/>
      <c r="J67" s="89">
        <f>SUM(J62:J66)</f>
        <v>0</v>
      </c>
      <c r="K67" s="44"/>
      <c r="L67" s="89">
        <f>SUM(L62:L66)</f>
        <v>0</v>
      </c>
      <c r="M67" s="114"/>
      <c r="U67" s="12"/>
      <c r="V67" s="12"/>
      <c r="W67" s="12"/>
      <c r="X67" s="12"/>
    </row>
    <row r="68" spans="1:24" ht="18" customHeight="1" x14ac:dyDescent="0.4">
      <c r="F68" s="71"/>
      <c r="G68" s="72"/>
      <c r="H68" s="71"/>
      <c r="I68" s="44"/>
      <c r="J68" s="59"/>
      <c r="K68" s="44"/>
      <c r="L68" s="59"/>
      <c r="M68" s="114"/>
      <c r="U68" s="12"/>
      <c r="V68" s="12"/>
      <c r="W68" s="12"/>
      <c r="X68" s="12"/>
    </row>
    <row r="69" spans="1:24" ht="18" customHeight="1" thickBot="1" x14ac:dyDescent="0.45">
      <c r="A69" s="5" t="s">
        <v>225</v>
      </c>
      <c r="F69" s="88">
        <f>+F58+F67</f>
        <v>-8726245.8100000098</v>
      </c>
      <c r="G69" s="72"/>
      <c r="H69" s="88">
        <f>+H58+H67</f>
        <v>-6552560.1899999976</v>
      </c>
      <c r="I69" s="44"/>
      <c r="J69" s="88">
        <f>+J58+J67</f>
        <v>126038935.93999998</v>
      </c>
      <c r="K69" s="44"/>
      <c r="L69" s="88">
        <f>+L58+L67</f>
        <v>50712820.380000003</v>
      </c>
      <c r="M69" s="114"/>
      <c r="U69" s="12"/>
      <c r="V69" s="12"/>
      <c r="W69" s="12"/>
      <c r="X69" s="12"/>
    </row>
    <row r="70" spans="1:24" ht="18" customHeight="1" thickTop="1" x14ac:dyDescent="0.4">
      <c r="F70" s="75"/>
      <c r="G70" s="75"/>
      <c r="H70" s="75"/>
      <c r="I70" s="44"/>
      <c r="J70" s="59"/>
      <c r="K70" s="44"/>
      <c r="L70" s="59"/>
      <c r="M70" s="114"/>
      <c r="U70" s="12"/>
      <c r="V70" s="12"/>
      <c r="W70" s="12"/>
      <c r="X70" s="12"/>
    </row>
    <row r="71" spans="1:24" ht="18" customHeight="1" x14ac:dyDescent="0.4">
      <c r="A71" s="53" t="s">
        <v>117</v>
      </c>
      <c r="B71" s="53"/>
      <c r="C71" s="53"/>
      <c r="D71" s="54"/>
      <c r="E71" s="55"/>
      <c r="F71" s="85"/>
      <c r="G71" s="86"/>
      <c r="H71" s="85"/>
      <c r="I71" s="87"/>
      <c r="J71" s="85"/>
      <c r="K71" s="86"/>
      <c r="L71" s="85"/>
      <c r="M71" s="114"/>
      <c r="U71" s="12"/>
      <c r="V71" s="12"/>
      <c r="W71" s="12"/>
      <c r="X71" s="12"/>
    </row>
    <row r="72" spans="1:24" ht="18" customHeight="1" x14ac:dyDescent="0.4">
      <c r="A72" s="53"/>
      <c r="B72" s="53" t="s">
        <v>119</v>
      </c>
      <c r="C72" s="53"/>
      <c r="D72" s="54"/>
      <c r="E72" s="56">
        <v>852812933</v>
      </c>
      <c r="F72" s="77">
        <f>+F69-F73</f>
        <v>-11783698.70000001</v>
      </c>
      <c r="G72" s="80"/>
      <c r="H72" s="77">
        <f>+H69-H73</f>
        <v>-9833996.0799999982</v>
      </c>
      <c r="I72" s="80"/>
      <c r="J72" s="77">
        <f>+J69-J73</f>
        <v>126038935.93999998</v>
      </c>
      <c r="K72" s="80"/>
      <c r="L72" s="77">
        <f>+L69-L73</f>
        <v>50712820.380000003</v>
      </c>
      <c r="M72" s="114"/>
      <c r="U72" s="12"/>
      <c r="V72" s="12"/>
      <c r="W72" s="12"/>
      <c r="X72" s="12"/>
    </row>
    <row r="73" spans="1:24" ht="18" customHeight="1" x14ac:dyDescent="0.4">
      <c r="A73" s="53"/>
      <c r="B73" s="5" t="s">
        <v>120</v>
      </c>
      <c r="D73" s="54"/>
      <c r="E73" s="56">
        <v>-1541152</v>
      </c>
      <c r="F73" s="77">
        <f>+F35</f>
        <v>3057452.89</v>
      </c>
      <c r="G73" s="76"/>
      <c r="H73" s="77">
        <f>+H35</f>
        <v>3281435.89</v>
      </c>
      <c r="I73" s="87"/>
      <c r="J73" s="77">
        <f>+J35</f>
        <v>0</v>
      </c>
      <c r="K73" s="87"/>
      <c r="L73" s="77">
        <f>+L35</f>
        <v>0</v>
      </c>
      <c r="M73" s="114"/>
      <c r="U73" s="12"/>
      <c r="V73" s="12"/>
      <c r="W73" s="12"/>
      <c r="X73" s="12"/>
    </row>
    <row r="74" spans="1:24" ht="18" customHeight="1" thickBot="1" x14ac:dyDescent="0.45">
      <c r="A74" s="57"/>
      <c r="B74" s="57"/>
      <c r="C74" s="57"/>
      <c r="D74" s="54"/>
      <c r="E74" s="56"/>
      <c r="F74" s="83">
        <f>SUM(F72:F73)</f>
        <v>-8726245.8100000098</v>
      </c>
      <c r="G74" s="86"/>
      <c r="H74" s="83">
        <f>SUM(H72:H73)</f>
        <v>-6552560.1899999976</v>
      </c>
      <c r="I74" s="86"/>
      <c r="J74" s="83">
        <f>SUM(J72:J73)</f>
        <v>126038935.93999998</v>
      </c>
      <c r="K74" s="86"/>
      <c r="L74" s="83">
        <f>SUM(L72:L73)</f>
        <v>50712820.380000003</v>
      </c>
      <c r="M74" s="114"/>
      <c r="U74" s="12"/>
      <c r="V74" s="12"/>
      <c r="W74" s="12"/>
      <c r="X74" s="12"/>
    </row>
    <row r="75" spans="1:24" ht="18" customHeight="1" thickTop="1" x14ac:dyDescent="0.4">
      <c r="A75" s="12"/>
      <c r="B75" s="12"/>
      <c r="C75" s="12"/>
      <c r="D75" s="20"/>
      <c r="E75" s="20"/>
      <c r="F75" s="80"/>
      <c r="G75" s="80"/>
      <c r="H75" s="80"/>
      <c r="I75" s="68"/>
      <c r="J75" s="76"/>
      <c r="K75" s="68"/>
      <c r="L75" s="76"/>
      <c r="M75" s="114"/>
      <c r="U75" s="12"/>
      <c r="V75" s="12"/>
      <c r="W75" s="12"/>
      <c r="X75" s="12"/>
    </row>
    <row r="76" spans="1:24" ht="18" customHeight="1" x14ac:dyDescent="0.4">
      <c r="A76" s="5" t="s">
        <v>217</v>
      </c>
      <c r="B76" s="12"/>
      <c r="C76" s="12"/>
      <c r="D76" s="20"/>
      <c r="E76" s="20"/>
      <c r="F76" s="80"/>
      <c r="G76" s="80"/>
      <c r="H76" s="80"/>
      <c r="I76" s="68"/>
      <c r="J76" s="76"/>
      <c r="K76" s="68"/>
      <c r="L76" s="76"/>
      <c r="M76" s="114"/>
      <c r="U76" s="12"/>
      <c r="V76" s="12"/>
      <c r="W76" s="12"/>
      <c r="X76" s="12"/>
    </row>
    <row r="77" spans="1:24" ht="18" customHeight="1" x14ac:dyDescent="0.4">
      <c r="A77" s="12"/>
      <c r="B77" s="12"/>
      <c r="C77" s="12"/>
      <c r="D77" s="20"/>
      <c r="E77" s="20"/>
      <c r="F77" s="10"/>
      <c r="G77" s="10"/>
      <c r="H77" s="10"/>
      <c r="I77" s="12"/>
      <c r="J77" s="11"/>
      <c r="K77" s="30"/>
      <c r="L77" s="11"/>
      <c r="M77" s="114"/>
      <c r="U77" s="12"/>
      <c r="V77" s="12"/>
      <c r="W77" s="12"/>
      <c r="X77" s="12"/>
    </row>
    <row r="78" spans="1:24" ht="18" customHeight="1" x14ac:dyDescent="0.4">
      <c r="A78" s="12"/>
      <c r="B78" s="12"/>
      <c r="C78" s="12"/>
      <c r="D78" s="20"/>
      <c r="E78" s="20"/>
      <c r="F78" s="10"/>
      <c r="G78" s="10"/>
      <c r="H78" s="10"/>
      <c r="I78" s="12"/>
      <c r="J78" s="11"/>
      <c r="K78" s="30"/>
      <c r="L78" s="11"/>
      <c r="M78" s="114"/>
      <c r="U78" s="12"/>
      <c r="V78" s="12"/>
      <c r="W78" s="12"/>
      <c r="X78" s="12"/>
    </row>
    <row r="79" spans="1:24" ht="18" customHeight="1" x14ac:dyDescent="0.4">
      <c r="A79" s="12"/>
      <c r="B79" s="12"/>
      <c r="C79" s="12"/>
      <c r="D79" s="20"/>
      <c r="E79" s="20"/>
      <c r="F79" s="10"/>
      <c r="G79" s="10"/>
      <c r="H79" s="10"/>
      <c r="I79" s="12"/>
      <c r="J79" s="11"/>
      <c r="K79" s="30"/>
      <c r="L79" s="11"/>
      <c r="M79" s="114"/>
      <c r="U79" s="12"/>
      <c r="V79" s="12"/>
      <c r="W79" s="12"/>
      <c r="X79" s="12"/>
    </row>
    <row r="80" spans="1:24" ht="18" customHeight="1" x14ac:dyDescent="0.4">
      <c r="A80" s="12"/>
      <c r="B80" s="12"/>
      <c r="C80" s="12"/>
      <c r="D80" s="20"/>
      <c r="E80" s="20"/>
      <c r="F80" s="10"/>
      <c r="G80" s="10"/>
      <c r="H80" s="10"/>
      <c r="I80" s="12"/>
      <c r="J80" s="11"/>
      <c r="K80" s="30"/>
      <c r="L80" s="11"/>
      <c r="M80" s="114"/>
      <c r="U80" s="12"/>
      <c r="V80" s="12"/>
      <c r="W80" s="12"/>
      <c r="X80" s="12"/>
    </row>
    <row r="81" spans="1:24" ht="18" customHeight="1" x14ac:dyDescent="0.4">
      <c r="A81" s="12"/>
      <c r="B81" s="12"/>
      <c r="C81" s="12"/>
      <c r="D81" s="20"/>
      <c r="E81" s="20"/>
      <c r="F81" s="10"/>
      <c r="G81" s="10"/>
      <c r="H81" s="10"/>
      <c r="I81" s="12"/>
      <c r="J81" s="11"/>
      <c r="K81" s="30"/>
      <c r="L81" s="11"/>
      <c r="M81" s="114"/>
      <c r="U81" s="12"/>
      <c r="V81" s="12"/>
      <c r="W81" s="12"/>
      <c r="X81" s="12"/>
    </row>
    <row r="82" spans="1:24" ht="18" customHeight="1" x14ac:dyDescent="0.4">
      <c r="A82" s="12"/>
      <c r="B82" s="12"/>
      <c r="C82" s="12"/>
      <c r="D82" s="20"/>
      <c r="E82" s="20"/>
      <c r="F82" s="10"/>
      <c r="G82" s="10"/>
      <c r="H82" s="10"/>
      <c r="I82" s="12"/>
      <c r="J82" s="11"/>
      <c r="K82" s="30"/>
      <c r="L82" s="11"/>
      <c r="M82" s="114"/>
      <c r="U82" s="12"/>
      <c r="V82" s="12"/>
      <c r="W82" s="12"/>
      <c r="X82" s="12"/>
    </row>
    <row r="83" spans="1:24" ht="18" customHeight="1" x14ac:dyDescent="0.4">
      <c r="A83" s="12"/>
      <c r="B83" s="12"/>
      <c r="C83" s="12"/>
      <c r="D83" s="20"/>
      <c r="E83" s="20"/>
      <c r="F83" s="10"/>
      <c r="G83" s="10"/>
      <c r="H83" s="10"/>
      <c r="I83" s="12"/>
      <c r="J83" s="11"/>
      <c r="K83" s="30"/>
      <c r="L83" s="11"/>
      <c r="M83" s="114"/>
      <c r="U83" s="12"/>
      <c r="V83" s="12"/>
      <c r="W83" s="12"/>
      <c r="X83" s="12"/>
    </row>
    <row r="84" spans="1:24" ht="18" customHeight="1" x14ac:dyDescent="0.4">
      <c r="A84" s="12"/>
      <c r="B84" s="12"/>
      <c r="C84" s="12"/>
      <c r="D84" s="20"/>
      <c r="E84" s="20"/>
      <c r="F84" s="10"/>
      <c r="G84" s="10"/>
      <c r="H84" s="10"/>
      <c r="I84" s="12"/>
      <c r="J84" s="11"/>
      <c r="K84" s="30"/>
      <c r="L84" s="11"/>
      <c r="M84" s="114"/>
      <c r="U84" s="12"/>
      <c r="V84" s="12"/>
      <c r="W84" s="12"/>
      <c r="X84" s="12"/>
    </row>
    <row r="85" spans="1:24" ht="18" customHeight="1" x14ac:dyDescent="0.4">
      <c r="A85" s="12"/>
      <c r="B85" s="12"/>
      <c r="C85" s="12"/>
      <c r="D85" s="20"/>
      <c r="E85" s="20"/>
      <c r="F85" s="10"/>
      <c r="G85" s="10"/>
      <c r="H85" s="10"/>
      <c r="I85" s="12"/>
      <c r="J85" s="11"/>
      <c r="K85" s="30"/>
      <c r="L85" s="11"/>
      <c r="M85" s="114"/>
      <c r="U85" s="12"/>
      <c r="V85" s="12"/>
      <c r="W85" s="12"/>
      <c r="X85" s="12"/>
    </row>
    <row r="86" spans="1:24" ht="18" customHeight="1" x14ac:dyDescent="0.4">
      <c r="A86" s="12"/>
      <c r="B86" s="12"/>
      <c r="C86" s="12"/>
      <c r="D86" s="20"/>
      <c r="E86" s="20"/>
      <c r="F86" s="10"/>
      <c r="G86" s="10"/>
      <c r="H86" s="10"/>
      <c r="I86" s="12"/>
      <c r="J86" s="11"/>
      <c r="K86" s="30"/>
      <c r="L86" s="11"/>
      <c r="M86" s="114"/>
      <c r="U86" s="12"/>
      <c r="V86" s="12"/>
      <c r="W86" s="12"/>
      <c r="X86" s="12"/>
    </row>
    <row r="87" spans="1:24" ht="18" customHeight="1" x14ac:dyDescent="0.4">
      <c r="A87" s="12"/>
      <c r="B87" s="12"/>
      <c r="C87" s="12"/>
      <c r="D87" s="20"/>
      <c r="E87" s="20"/>
      <c r="F87" s="10"/>
      <c r="G87" s="10"/>
      <c r="H87" s="10"/>
      <c r="I87" s="12"/>
      <c r="J87" s="11"/>
      <c r="K87" s="30"/>
      <c r="L87" s="11"/>
      <c r="M87" s="114"/>
      <c r="U87" s="12"/>
      <c r="V87" s="12"/>
      <c r="W87" s="12"/>
      <c r="X87" s="12"/>
    </row>
    <row r="88" spans="1:24" ht="18" customHeight="1" x14ac:dyDescent="0.4">
      <c r="A88" s="12"/>
      <c r="B88" s="12"/>
      <c r="C88" s="12"/>
      <c r="D88" s="20"/>
      <c r="E88" s="20"/>
      <c r="F88" s="10"/>
      <c r="G88" s="10"/>
      <c r="H88" s="10"/>
      <c r="I88" s="12"/>
      <c r="J88" s="11"/>
      <c r="K88" s="30"/>
      <c r="L88" s="11"/>
      <c r="M88" s="114"/>
      <c r="U88" s="12"/>
      <c r="V88" s="12"/>
      <c r="W88" s="12"/>
      <c r="X88" s="12"/>
    </row>
    <row r="89" spans="1:24" ht="18" customHeight="1" x14ac:dyDescent="0.4">
      <c r="B89" s="12"/>
      <c r="C89" s="12"/>
      <c r="D89" s="60"/>
      <c r="E89" s="20"/>
      <c r="F89" s="10"/>
      <c r="G89" s="10"/>
      <c r="H89" s="10"/>
      <c r="I89" s="12"/>
      <c r="J89" s="11"/>
      <c r="K89" s="12"/>
      <c r="L89" s="11"/>
      <c r="M89" s="114"/>
      <c r="U89" s="12"/>
      <c r="V89" s="12"/>
      <c r="W89" s="12"/>
      <c r="X89" s="12"/>
    </row>
    <row r="90" spans="1:24" ht="18" customHeight="1" x14ac:dyDescent="0.4">
      <c r="A90" s="12"/>
      <c r="B90" s="12"/>
      <c r="C90" s="12"/>
      <c r="D90" s="20"/>
      <c r="E90" s="20"/>
      <c r="F90" s="20"/>
      <c r="G90" s="20"/>
      <c r="H90" s="20"/>
      <c r="I90" s="12"/>
      <c r="J90" s="11"/>
      <c r="K90" s="12"/>
      <c r="L90" s="11"/>
      <c r="M90" s="114"/>
      <c r="U90" s="12"/>
      <c r="V90" s="12"/>
      <c r="W90" s="12"/>
      <c r="X90" s="12"/>
    </row>
    <row r="91" spans="1:24" ht="18" customHeight="1" x14ac:dyDescent="0.4">
      <c r="A91" s="12"/>
      <c r="B91" s="12"/>
      <c r="C91" s="12"/>
      <c r="D91" s="20"/>
      <c r="E91" s="20"/>
      <c r="F91" s="10"/>
      <c r="G91" s="10"/>
      <c r="H91" s="10"/>
      <c r="I91" s="12"/>
      <c r="J91" s="11"/>
      <c r="K91" s="12"/>
      <c r="L91" s="11"/>
      <c r="M91" s="114"/>
      <c r="U91" s="12"/>
      <c r="V91" s="12"/>
      <c r="W91" s="12"/>
      <c r="X91" s="12"/>
    </row>
    <row r="92" spans="1:24" ht="18" customHeight="1" x14ac:dyDescent="0.4">
      <c r="A92" s="12"/>
      <c r="B92" s="13"/>
      <c r="C92" s="12"/>
      <c r="D92" s="61"/>
      <c r="E92" s="20"/>
      <c r="F92" s="11"/>
      <c r="G92" s="10"/>
      <c r="H92" s="11"/>
      <c r="I92" s="13"/>
      <c r="J92" s="11"/>
      <c r="K92" s="13"/>
      <c r="L92" s="11"/>
      <c r="M92" s="114"/>
      <c r="U92" s="12"/>
      <c r="V92" s="12"/>
      <c r="W92" s="12"/>
      <c r="X92" s="12"/>
    </row>
    <row r="93" spans="1:24" ht="18" customHeight="1" x14ac:dyDescent="0.4">
      <c r="M93" s="114"/>
      <c r="U93" s="12"/>
      <c r="V93" s="12"/>
      <c r="W93" s="12"/>
      <c r="X93" s="12"/>
    </row>
    <row r="94" spans="1:24" ht="18" customHeight="1" x14ac:dyDescent="0.4">
      <c r="M94" s="114"/>
      <c r="U94" s="12"/>
      <c r="V94" s="12"/>
      <c r="W94" s="12"/>
      <c r="X94" s="12"/>
    </row>
    <row r="95" spans="1:24" ht="18" customHeight="1" x14ac:dyDescent="0.4">
      <c r="A95" s="114"/>
      <c r="B95" s="18" t="s">
        <v>21</v>
      </c>
      <c r="C95" s="114"/>
      <c r="D95" s="18"/>
      <c r="F95" s="18" t="s">
        <v>21</v>
      </c>
      <c r="I95" s="114"/>
      <c r="J95" s="114"/>
      <c r="K95" s="114"/>
      <c r="L95" s="114"/>
      <c r="M95" s="114"/>
      <c r="U95" s="12"/>
      <c r="V95" s="12"/>
      <c r="W95" s="12"/>
      <c r="X95" s="12"/>
    </row>
    <row r="96" spans="1:24" ht="18" customHeight="1" x14ac:dyDescent="0.4">
      <c r="A96" s="114"/>
      <c r="B96" s="18"/>
      <c r="C96" s="114"/>
      <c r="D96" s="18"/>
      <c r="F96" s="18"/>
      <c r="I96" s="114"/>
      <c r="J96" s="114"/>
      <c r="K96" s="114"/>
      <c r="L96" s="114"/>
      <c r="M96" s="114"/>
      <c r="U96" s="12"/>
      <c r="V96" s="12"/>
      <c r="W96" s="12"/>
      <c r="X96" s="12"/>
    </row>
    <row r="97" spans="1:24" ht="18" customHeight="1" x14ac:dyDescent="0.4">
      <c r="A97" s="124"/>
      <c r="B97" s="124"/>
      <c r="C97" s="124"/>
      <c r="D97" s="124"/>
      <c r="E97" s="124"/>
      <c r="F97" s="124"/>
      <c r="G97" s="124"/>
      <c r="H97" s="124"/>
      <c r="I97" s="124"/>
      <c r="J97" s="124"/>
      <c r="K97" s="124"/>
      <c r="L97" s="124"/>
      <c r="U97" s="12"/>
      <c r="V97" s="12"/>
      <c r="W97" s="12"/>
      <c r="X97" s="12"/>
    </row>
  </sheetData>
  <mergeCells count="15">
    <mergeCell ref="F7:L7"/>
    <mergeCell ref="A2:L2"/>
    <mergeCell ref="A3:L3"/>
    <mergeCell ref="F6:H6"/>
    <mergeCell ref="A4:L4"/>
    <mergeCell ref="F5:L5"/>
    <mergeCell ref="J6:L6"/>
    <mergeCell ref="A50:L50"/>
    <mergeCell ref="A97:L97"/>
    <mergeCell ref="F53:L53"/>
    <mergeCell ref="F54:H54"/>
    <mergeCell ref="J54:L54"/>
    <mergeCell ref="A51:L51"/>
    <mergeCell ref="A52:L52"/>
    <mergeCell ref="F55:L55"/>
  </mergeCells>
  <phoneticPr fontId="0" type="noConversion"/>
  <conditionalFormatting sqref="K73:K74 I73:I74 G73:G74 E71:E74 F71:G71 K35:K36 I36 G35:G36 I35:J35 E33:E36 F33:G33 I33:K33 I71:K71">
    <cfRule type="expression" priority="6" stopIfTrue="1">
      <formula>"if(E11&gt;0,#,##0;(#,##0),"-")"</formula>
    </cfRule>
  </conditionalFormatting>
  <conditionalFormatting sqref="L71">
    <cfRule type="expression" priority="1" stopIfTrue="1">
      <formula>"if(E11&gt;0,#,##0;(#,##0),"-")"</formula>
    </cfRule>
  </conditionalFormatting>
  <conditionalFormatting sqref="H33">
    <cfRule type="expression" priority="4" stopIfTrue="1">
      <formula>"if(E11&gt;0,#,##0;(#,##0),"-")"</formula>
    </cfRule>
  </conditionalFormatting>
  <conditionalFormatting sqref="L35 L33">
    <cfRule type="expression" priority="3" stopIfTrue="1">
      <formula>"if(E11&gt;0,#,##0;(#,##0),"-")"</formula>
    </cfRule>
  </conditionalFormatting>
  <conditionalFormatting sqref="H71">
    <cfRule type="expression" priority="2" stopIfTrue="1">
      <formula>"if(E11&gt;0,#,##0;(#,##0),"-")"</formula>
    </cfRule>
  </conditionalFormatting>
  <pageMargins left="0.51" right="0" top="0.59055118110236204" bottom="0" header="0.43307086614173201" footer="0"/>
  <pageSetup paperSize="9" scale="95" firstPageNumber="6" fitToHeight="4" orientation="portrait" useFirstPageNumber="1" r:id="rId1"/>
  <headerFooter alignWithMargins="0">
    <oddHeader>&amp;L&amp;"Angsana New,Regular"สำนักงาน เอ. เอ็ม. ที. แอสโซซิเอท</oddHeader>
    <oddFooter>&amp;C&amp;"Angsana New,Regular"&amp;P</oddFooter>
  </headerFooter>
  <rowBreaks count="1" manualBreakCount="1">
    <brk id="48" max="11" man="1"/>
  </rowBreaks>
  <ignoredErrors>
    <ignoredError sqref="G56 I56 K56 K8 I8 G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9"/>
  <sheetViews>
    <sheetView view="pageBreakPreview" zoomScale="140" zoomScaleNormal="86" zoomScaleSheetLayoutView="140" workbookViewId="0">
      <selection activeCell="A13" sqref="A13"/>
    </sheetView>
  </sheetViews>
  <sheetFormatPr defaultRowHeight="18" x14ac:dyDescent="0.4"/>
  <cols>
    <col min="1" max="1" width="39.42578125" style="5" customWidth="1"/>
    <col min="2" max="2" width="6.5703125" style="5" customWidth="1"/>
    <col min="3" max="3" width="0.7109375" style="5" customWidth="1"/>
    <col min="4" max="4" width="11.7109375" style="5" bestFit="1" customWidth="1"/>
    <col min="5" max="5" width="1" style="5" customWidth="1"/>
    <col min="6" max="6" width="12.28515625" style="5" customWidth="1"/>
    <col min="7" max="7" width="1" style="5" hidden="1" customWidth="1"/>
    <col min="8" max="8" width="11.85546875" style="5" hidden="1" customWidth="1"/>
    <col min="9" max="9" width="1" style="5" customWidth="1"/>
    <col min="10" max="10" width="11.85546875" style="5" hidden="1" customWidth="1"/>
    <col min="11" max="11" width="1.28515625" style="5" hidden="1" customWidth="1"/>
    <col min="12" max="12" width="11.85546875" style="5" hidden="1" customWidth="1"/>
    <col min="13" max="13" width="1.140625" style="5" hidden="1" customWidth="1"/>
    <col min="14" max="14" width="12" style="5" bestFit="1" customWidth="1"/>
    <col min="15" max="15" width="1.140625" style="5" customWidth="1"/>
    <col min="16" max="16" width="12.7109375" style="5" customWidth="1"/>
    <col min="17" max="17" width="1" style="5" customWidth="1"/>
    <col min="18" max="18" width="13.28515625" style="5" customWidth="1"/>
    <col min="19" max="19" width="1" style="5" hidden="1" customWidth="1"/>
    <col min="20" max="20" width="14.7109375" style="5" hidden="1" customWidth="1"/>
    <col min="21" max="21" width="1" style="5" customWidth="1"/>
    <col min="22" max="22" width="13.28515625" style="5" customWidth="1"/>
    <col min="23" max="23" width="1" style="5" customWidth="1"/>
    <col min="24" max="24" width="12.85546875" style="5" bestFit="1" customWidth="1"/>
    <col min="25" max="25" width="0.7109375" style="5" customWidth="1"/>
    <col min="26" max="26" width="11.85546875" style="5" customWidth="1"/>
    <col min="27" max="27" width="0.7109375" style="5" customWidth="1"/>
    <col min="28" max="28" width="14.140625" style="5" customWidth="1"/>
    <col min="29" max="29" width="11.28515625" style="5" hidden="1" customWidth="1"/>
    <col min="30" max="30" width="10.5703125" style="5" customWidth="1"/>
    <col min="31" max="31" width="16.85546875" style="5" customWidth="1"/>
    <col min="32" max="16384" width="9.140625" style="5"/>
  </cols>
  <sheetData>
    <row r="1" spans="1:31" ht="16.5" customHeight="1" x14ac:dyDescent="0.4">
      <c r="Z1" s="129" t="s">
        <v>221</v>
      </c>
      <c r="AA1" s="129"/>
      <c r="AB1" s="129"/>
    </row>
    <row r="2" spans="1:31" x14ac:dyDescent="0.4">
      <c r="A2" s="126" t="s">
        <v>52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</row>
    <row r="3" spans="1:31" x14ac:dyDescent="0.4">
      <c r="A3" s="126" t="s">
        <v>127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</row>
    <row r="4" spans="1:31" x14ac:dyDescent="0.4">
      <c r="A4" s="126" t="s">
        <v>34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</row>
    <row r="5" spans="1:31" x14ac:dyDescent="0.4">
      <c r="A5" s="126" t="s">
        <v>208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</row>
    <row r="6" spans="1:31" ht="5.25" customHeight="1" x14ac:dyDescent="0.4">
      <c r="A6" s="22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</row>
    <row r="7" spans="1:31" ht="17.25" customHeight="1" x14ac:dyDescent="0.4">
      <c r="A7" s="22"/>
      <c r="B7" s="116"/>
      <c r="C7" s="116"/>
      <c r="D7" s="130" t="s">
        <v>13</v>
      </c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</row>
    <row r="8" spans="1:31" x14ac:dyDescent="0.4">
      <c r="D8" s="8"/>
      <c r="E8" s="8"/>
      <c r="F8" s="8"/>
      <c r="G8" s="8"/>
      <c r="H8" s="8"/>
      <c r="I8" s="8"/>
      <c r="J8" s="50" t="s">
        <v>70</v>
      </c>
      <c r="K8" s="24"/>
      <c r="L8" s="24" t="s">
        <v>65</v>
      </c>
      <c r="M8" s="24"/>
      <c r="N8" s="127" t="s">
        <v>19</v>
      </c>
      <c r="O8" s="127"/>
      <c r="P8" s="127"/>
      <c r="Q8" s="25"/>
      <c r="R8" s="131" t="s">
        <v>123</v>
      </c>
      <c r="S8" s="131"/>
      <c r="T8" s="131"/>
      <c r="U8" s="131"/>
      <c r="V8" s="131"/>
      <c r="W8" s="25"/>
      <c r="X8" s="62"/>
      <c r="Y8" s="62"/>
      <c r="Z8" s="62" t="s">
        <v>108</v>
      </c>
    </row>
    <row r="9" spans="1:31" x14ac:dyDescent="0.4">
      <c r="D9" s="8"/>
      <c r="E9" s="8"/>
      <c r="F9" s="24" t="s">
        <v>176</v>
      </c>
      <c r="G9" s="8"/>
      <c r="H9" s="24"/>
      <c r="I9" s="8"/>
      <c r="J9" s="50"/>
      <c r="K9" s="24"/>
      <c r="L9" s="24"/>
      <c r="M9" s="24"/>
      <c r="N9" s="25"/>
      <c r="O9" s="25"/>
      <c r="P9" s="25"/>
      <c r="Q9" s="25"/>
      <c r="R9" s="24" t="s">
        <v>156</v>
      </c>
      <c r="S9" s="25"/>
      <c r="T9" s="99" t="s">
        <v>159</v>
      </c>
      <c r="U9" s="25"/>
      <c r="V9" s="66" t="s">
        <v>114</v>
      </c>
      <c r="W9" s="25"/>
      <c r="X9" s="25" t="s">
        <v>99</v>
      </c>
      <c r="Y9" s="25"/>
      <c r="Z9" s="25" t="s">
        <v>109</v>
      </c>
    </row>
    <row r="10" spans="1:31" x14ac:dyDescent="0.4">
      <c r="D10" s="26" t="s">
        <v>22</v>
      </c>
      <c r="E10" s="26"/>
      <c r="F10" s="24" t="s">
        <v>177</v>
      </c>
      <c r="G10" s="26"/>
      <c r="H10" s="24" t="s">
        <v>65</v>
      </c>
      <c r="I10" s="24"/>
      <c r="J10" s="51" t="s">
        <v>71</v>
      </c>
      <c r="K10" s="24"/>
      <c r="L10" s="24" t="s">
        <v>66</v>
      </c>
      <c r="M10" s="24"/>
      <c r="N10" s="39" t="s">
        <v>23</v>
      </c>
      <c r="O10" s="32"/>
      <c r="P10" s="115"/>
      <c r="Q10" s="115"/>
      <c r="R10" s="114" t="s">
        <v>158</v>
      </c>
      <c r="S10" s="24"/>
      <c r="T10" s="97" t="s">
        <v>160</v>
      </c>
      <c r="U10" s="24"/>
      <c r="V10" s="24" t="s">
        <v>115</v>
      </c>
      <c r="W10" s="115"/>
      <c r="X10" s="25" t="s">
        <v>100</v>
      </c>
      <c r="Y10" s="25"/>
      <c r="Z10" s="25" t="s">
        <v>110</v>
      </c>
    </row>
    <row r="11" spans="1:31" x14ac:dyDescent="0.4">
      <c r="B11" s="20"/>
      <c r="D11" s="33" t="s">
        <v>24</v>
      </c>
      <c r="E11" s="28"/>
      <c r="F11" s="119" t="s">
        <v>25</v>
      </c>
      <c r="G11" s="28"/>
      <c r="H11" s="119" t="s">
        <v>66</v>
      </c>
      <c r="I11" s="27"/>
      <c r="J11" s="52" t="s">
        <v>72</v>
      </c>
      <c r="K11" s="27"/>
      <c r="L11" s="119"/>
      <c r="M11" s="27"/>
      <c r="N11" s="40" t="s">
        <v>20</v>
      </c>
      <c r="O11" s="32"/>
      <c r="P11" s="117" t="s">
        <v>3</v>
      </c>
      <c r="Q11" s="25"/>
      <c r="R11" s="119" t="s">
        <v>157</v>
      </c>
      <c r="S11" s="27"/>
      <c r="T11" s="98" t="s">
        <v>161</v>
      </c>
      <c r="U11" s="27"/>
      <c r="V11" s="119" t="s">
        <v>122</v>
      </c>
      <c r="W11" s="25"/>
      <c r="X11" s="117"/>
      <c r="Y11" s="25"/>
      <c r="Z11" s="117" t="s">
        <v>111</v>
      </c>
      <c r="AB11" s="113" t="s">
        <v>28</v>
      </c>
      <c r="AE11" s="27"/>
    </row>
    <row r="12" spans="1:31" x14ac:dyDescent="0.4">
      <c r="C12" s="27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25"/>
      <c r="O12" s="27"/>
      <c r="P12" s="37"/>
      <c r="Q12" s="37"/>
      <c r="R12" s="37"/>
      <c r="S12" s="37"/>
      <c r="T12" s="37"/>
      <c r="U12" s="37"/>
      <c r="V12" s="37"/>
      <c r="W12" s="37"/>
      <c r="X12" s="37"/>
      <c r="Y12" s="28"/>
      <c r="Z12" s="28"/>
      <c r="AB12" s="37"/>
    </row>
    <row r="13" spans="1:31" x14ac:dyDescent="0.4">
      <c r="A13" s="12" t="s">
        <v>200</v>
      </c>
      <c r="B13" s="29"/>
      <c r="C13" s="29"/>
      <c r="D13" s="76">
        <v>704700608.25</v>
      </c>
      <c r="E13" s="76"/>
      <c r="F13" s="76">
        <v>144890157.11000001</v>
      </c>
      <c r="G13" s="76"/>
      <c r="H13" s="76">
        <v>0</v>
      </c>
      <c r="I13" s="76"/>
      <c r="J13" s="76">
        <v>0</v>
      </c>
      <c r="K13" s="76"/>
      <c r="L13" s="76">
        <v>0</v>
      </c>
      <c r="M13" s="76"/>
      <c r="N13" s="76">
        <v>70591864.099999994</v>
      </c>
      <c r="O13" s="76"/>
      <c r="P13" s="76">
        <v>1508089456.55</v>
      </c>
      <c r="Q13" s="76"/>
      <c r="R13" s="76">
        <v>-2584557.6800000002</v>
      </c>
      <c r="S13" s="76"/>
      <c r="T13" s="76">
        <v>0</v>
      </c>
      <c r="U13" s="76"/>
      <c r="V13" s="76">
        <f>+T13+R13</f>
        <v>-2584557.6800000002</v>
      </c>
      <c r="W13" s="76"/>
      <c r="X13" s="76">
        <f>SUM(D13:P13)+V13</f>
        <v>2425687528.3300004</v>
      </c>
      <c r="Y13" s="76"/>
      <c r="Z13" s="76">
        <v>76294300.530000001</v>
      </c>
      <c r="AA13" s="68"/>
      <c r="AB13" s="76">
        <f>+X13+Z13</f>
        <v>2501981828.8600006</v>
      </c>
    </row>
    <row r="14" spans="1:31" ht="8.25" customHeight="1" x14ac:dyDescent="0.4">
      <c r="A14" s="12"/>
      <c r="B14" s="29"/>
      <c r="C14" s="29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59"/>
      <c r="AB14" s="76"/>
    </row>
    <row r="15" spans="1:31" x14ac:dyDescent="0.4">
      <c r="A15" s="12" t="s">
        <v>128</v>
      </c>
      <c r="B15" s="29"/>
      <c r="C15" s="29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59"/>
      <c r="AB15" s="76"/>
    </row>
    <row r="16" spans="1:31" hidden="1" x14ac:dyDescent="0.4">
      <c r="A16" s="5" t="s">
        <v>149</v>
      </c>
      <c r="B16" s="20">
        <v>20</v>
      </c>
      <c r="C16" s="29"/>
      <c r="D16" s="76">
        <v>0</v>
      </c>
      <c r="E16" s="76"/>
      <c r="F16" s="76">
        <v>0</v>
      </c>
      <c r="G16" s="76"/>
      <c r="H16" s="76">
        <v>0</v>
      </c>
      <c r="I16" s="76"/>
      <c r="J16" s="76"/>
      <c r="K16" s="76"/>
      <c r="L16" s="76"/>
      <c r="M16" s="76"/>
      <c r="N16" s="76">
        <v>0</v>
      </c>
      <c r="O16" s="59"/>
      <c r="P16" s="76">
        <v>0</v>
      </c>
      <c r="Q16" s="76"/>
      <c r="R16" s="76">
        <v>0</v>
      </c>
      <c r="S16" s="76"/>
      <c r="T16" s="76">
        <v>0</v>
      </c>
      <c r="U16" s="76"/>
      <c r="V16" s="76">
        <f>+T16+R16</f>
        <v>0</v>
      </c>
      <c r="W16" s="76"/>
      <c r="X16" s="76">
        <f>SUM(D16:P16)+V16</f>
        <v>0</v>
      </c>
      <c r="Y16" s="76"/>
      <c r="Z16" s="76">
        <v>0</v>
      </c>
      <c r="AA16" s="59"/>
      <c r="AB16" s="76">
        <f>+X16+Z16</f>
        <v>0</v>
      </c>
    </row>
    <row r="17" spans="1:30" x14ac:dyDescent="0.4">
      <c r="A17" s="5" t="s">
        <v>210</v>
      </c>
      <c r="B17" s="114"/>
      <c r="D17" s="76">
        <v>0</v>
      </c>
      <c r="E17" s="76"/>
      <c r="F17" s="76">
        <v>0</v>
      </c>
      <c r="G17" s="59"/>
      <c r="H17" s="76">
        <v>0</v>
      </c>
      <c r="I17" s="76"/>
      <c r="J17" s="76"/>
      <c r="K17" s="76"/>
      <c r="L17" s="76"/>
      <c r="M17" s="76"/>
      <c r="N17" s="76">
        <v>0</v>
      </c>
      <c r="O17" s="59"/>
      <c r="P17" s="76">
        <f>+'งบกำไรขาดทุน Q1_62'!H34</f>
        <v>49630024.68</v>
      </c>
      <c r="Q17" s="76"/>
      <c r="R17" s="76">
        <f>+'งบกำไรขาดทุน Q1_62'!H62</f>
        <v>-59464020.759999998</v>
      </c>
      <c r="S17" s="76"/>
      <c r="T17" s="76">
        <f>-T19</f>
        <v>0</v>
      </c>
      <c r="U17" s="76"/>
      <c r="V17" s="76">
        <f>+T17+R17</f>
        <v>-59464020.759999998</v>
      </c>
      <c r="W17" s="76"/>
      <c r="X17" s="76">
        <f>SUM(D17:P17)+V17</f>
        <v>-9833996.0799999982</v>
      </c>
      <c r="Y17" s="76"/>
      <c r="Z17" s="76">
        <v>3281435.89</v>
      </c>
      <c r="AA17" s="44"/>
      <c r="AB17" s="76">
        <f>+X17+Z17</f>
        <v>-6552560.1899999976</v>
      </c>
    </row>
    <row r="18" spans="1:30" hidden="1" x14ac:dyDescent="0.4">
      <c r="A18" s="12" t="s">
        <v>184</v>
      </c>
      <c r="B18" s="114"/>
      <c r="D18" s="76"/>
      <c r="E18" s="76"/>
      <c r="F18" s="76"/>
      <c r="G18" s="59"/>
      <c r="H18" s="76"/>
      <c r="I18" s="76"/>
      <c r="J18" s="76"/>
      <c r="K18" s="76"/>
      <c r="L18" s="76"/>
      <c r="M18" s="76"/>
      <c r="N18" s="76"/>
      <c r="O18" s="59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44"/>
      <c r="AB18" s="76"/>
    </row>
    <row r="19" spans="1:30" hidden="1" x14ac:dyDescent="0.4">
      <c r="A19" s="12" t="s">
        <v>185</v>
      </c>
      <c r="B19" s="114"/>
      <c r="D19" s="76">
        <v>0</v>
      </c>
      <c r="E19" s="76"/>
      <c r="F19" s="76">
        <v>0</v>
      </c>
      <c r="G19" s="76"/>
      <c r="H19" s="76">
        <v>0</v>
      </c>
      <c r="I19" s="76"/>
      <c r="J19" s="76"/>
      <c r="K19" s="76"/>
      <c r="L19" s="76"/>
      <c r="M19" s="76"/>
      <c r="N19" s="76">
        <v>0</v>
      </c>
      <c r="O19" s="59"/>
      <c r="P19" s="76">
        <v>0</v>
      </c>
      <c r="Q19" s="76"/>
      <c r="R19" s="76">
        <v>0</v>
      </c>
      <c r="S19" s="76"/>
      <c r="T19" s="76">
        <f>-P19</f>
        <v>0</v>
      </c>
      <c r="U19" s="76"/>
      <c r="V19" s="76">
        <f>+T19+R19</f>
        <v>0</v>
      </c>
      <c r="W19" s="76"/>
      <c r="X19" s="76">
        <f>SUM(D19:P19)+V19</f>
        <v>0</v>
      </c>
      <c r="Y19" s="76"/>
      <c r="Z19" s="76">
        <v>0</v>
      </c>
      <c r="AA19" s="59"/>
      <c r="AB19" s="76">
        <f>+X19+Z19</f>
        <v>0</v>
      </c>
    </row>
    <row r="20" spans="1:30" s="12" customFormat="1" ht="9" customHeight="1" x14ac:dyDescent="0.4">
      <c r="A20" s="5"/>
      <c r="B20" s="114"/>
      <c r="C20" s="5"/>
      <c r="D20" s="78"/>
      <c r="E20" s="76"/>
      <c r="F20" s="78"/>
      <c r="G20" s="68"/>
      <c r="H20" s="78"/>
      <c r="I20" s="76"/>
      <c r="J20" s="76"/>
      <c r="K20" s="76"/>
      <c r="L20" s="76"/>
      <c r="M20" s="76"/>
      <c r="N20" s="78"/>
      <c r="O20" s="90"/>
      <c r="P20" s="78"/>
      <c r="Q20" s="76"/>
      <c r="R20" s="78"/>
      <c r="S20" s="76"/>
      <c r="T20" s="78"/>
      <c r="U20" s="76"/>
      <c r="V20" s="78"/>
      <c r="W20" s="76"/>
      <c r="X20" s="78"/>
      <c r="Y20" s="76"/>
      <c r="Z20" s="78"/>
      <c r="AA20" s="76"/>
      <c r="AB20" s="78"/>
    </row>
    <row r="21" spans="1:30" ht="18.75" thickBot="1" x14ac:dyDescent="0.45">
      <c r="A21" s="12" t="s">
        <v>211</v>
      </c>
      <c r="D21" s="88">
        <f>SUM(D13:D20)</f>
        <v>704700608.25</v>
      </c>
      <c r="E21" s="76"/>
      <c r="F21" s="88">
        <f>SUM(F13:F20)</f>
        <v>144890157.11000001</v>
      </c>
      <c r="G21" s="59"/>
      <c r="H21" s="88">
        <f>SUM(H13:H20)</f>
        <v>0</v>
      </c>
      <c r="I21" s="76"/>
      <c r="J21" s="88">
        <f>SUM(J13:J20)</f>
        <v>0</v>
      </c>
      <c r="K21" s="76"/>
      <c r="L21" s="88">
        <f>SUM(L13:L20)</f>
        <v>0</v>
      </c>
      <c r="M21" s="76"/>
      <c r="N21" s="88">
        <f>SUM(N13:N20)</f>
        <v>70591864.099999994</v>
      </c>
      <c r="O21" s="59"/>
      <c r="P21" s="88">
        <f>SUM(P13:P20)</f>
        <v>1557719481.23</v>
      </c>
      <c r="Q21" s="76"/>
      <c r="R21" s="88">
        <f>SUM(R13:R20)</f>
        <v>-62048578.439999998</v>
      </c>
      <c r="S21" s="76"/>
      <c r="T21" s="88">
        <f>SUM(T13:T20)</f>
        <v>0</v>
      </c>
      <c r="U21" s="76"/>
      <c r="V21" s="88">
        <f>SUM(V13:V20)</f>
        <v>-62048578.439999998</v>
      </c>
      <c r="W21" s="76"/>
      <c r="X21" s="88">
        <f>SUM(X13:X20)</f>
        <v>2415853532.2500005</v>
      </c>
      <c r="Y21" s="76"/>
      <c r="Z21" s="88">
        <f>SUM(Z13:Z20)</f>
        <v>79575736.420000002</v>
      </c>
      <c r="AA21" s="44"/>
      <c r="AB21" s="88">
        <f>SUM(AB13:AB20)</f>
        <v>2495429268.6700006</v>
      </c>
    </row>
    <row r="22" spans="1:30" ht="11.25" customHeight="1" thickTop="1" x14ac:dyDescent="0.4">
      <c r="A22" s="70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76"/>
      <c r="Y22" s="68"/>
      <c r="Z22" s="68"/>
      <c r="AA22" s="44"/>
      <c r="AB22" s="44"/>
    </row>
    <row r="23" spans="1:30" x14ac:dyDescent="0.4">
      <c r="A23" s="12" t="s">
        <v>212</v>
      </c>
      <c r="B23" s="29"/>
      <c r="C23" s="29"/>
      <c r="D23" s="76">
        <v>704700608.25</v>
      </c>
      <c r="E23" s="76"/>
      <c r="F23" s="76">
        <v>144890157.11000001</v>
      </c>
      <c r="G23" s="76"/>
      <c r="H23" s="76">
        <v>0</v>
      </c>
      <c r="I23" s="76"/>
      <c r="J23" s="76">
        <v>0</v>
      </c>
      <c r="K23" s="76"/>
      <c r="L23" s="76">
        <v>0</v>
      </c>
      <c r="M23" s="76"/>
      <c r="N23" s="76">
        <v>70591864.099999994</v>
      </c>
      <c r="O23" s="76"/>
      <c r="P23" s="76">
        <v>1217455873.73</v>
      </c>
      <c r="Q23" s="76"/>
      <c r="R23" s="76">
        <v>-23239103.050000001</v>
      </c>
      <c r="S23" s="76"/>
      <c r="T23" s="76">
        <v>0</v>
      </c>
      <c r="U23" s="76"/>
      <c r="V23" s="76">
        <f>+T23+R23</f>
        <v>-23239103.050000001</v>
      </c>
      <c r="W23" s="76"/>
      <c r="X23" s="76">
        <f>SUM(D23:P23)+V23</f>
        <v>2114399400.1400001</v>
      </c>
      <c r="Y23" s="76"/>
      <c r="Z23" s="76">
        <v>74941024.799999997</v>
      </c>
      <c r="AA23" s="68"/>
      <c r="AB23" s="76">
        <f>+X23+Z23</f>
        <v>2189340424.9400001</v>
      </c>
      <c r="AD23" s="70">
        <f>AB23-'งบแสดงฐานะการเงิน Q1_62'!H115</f>
        <v>0</v>
      </c>
    </row>
    <row r="24" spans="1:30" ht="7.5" customHeight="1" x14ac:dyDescent="0.4">
      <c r="A24" s="12"/>
      <c r="B24" s="29"/>
      <c r="C24" s="29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59"/>
      <c r="AB24" s="76"/>
    </row>
    <row r="25" spans="1:30" x14ac:dyDescent="0.4">
      <c r="A25" s="12" t="s">
        <v>128</v>
      </c>
      <c r="B25" s="29"/>
      <c r="C25" s="29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59"/>
      <c r="AB25" s="76"/>
    </row>
    <row r="26" spans="1:30" hidden="1" x14ac:dyDescent="0.4">
      <c r="A26" s="5" t="s">
        <v>155</v>
      </c>
      <c r="B26" s="20">
        <v>20</v>
      </c>
      <c r="C26" s="29"/>
      <c r="D26" s="76">
        <v>0</v>
      </c>
      <c r="E26" s="76"/>
      <c r="F26" s="76">
        <v>0</v>
      </c>
      <c r="G26" s="76"/>
      <c r="H26" s="76">
        <v>0</v>
      </c>
      <c r="I26" s="76"/>
      <c r="J26" s="76"/>
      <c r="K26" s="76"/>
      <c r="L26" s="76"/>
      <c r="M26" s="76"/>
      <c r="N26" s="76">
        <v>0</v>
      </c>
      <c r="O26" s="59"/>
      <c r="P26" s="76">
        <v>0</v>
      </c>
      <c r="Q26" s="76"/>
      <c r="R26" s="76">
        <v>0</v>
      </c>
      <c r="S26" s="76"/>
      <c r="T26" s="76">
        <v>0</v>
      </c>
      <c r="U26" s="76"/>
      <c r="V26" s="76">
        <f>+T26+R26</f>
        <v>0</v>
      </c>
      <c r="W26" s="76"/>
      <c r="X26" s="76">
        <f>SUM(D26:P26)+V26</f>
        <v>0</v>
      </c>
      <c r="Y26" s="76"/>
      <c r="Z26" s="76">
        <v>0</v>
      </c>
      <c r="AA26" s="59"/>
      <c r="AB26" s="76">
        <f>+X26+Z26</f>
        <v>0</v>
      </c>
    </row>
    <row r="27" spans="1:30" x14ac:dyDescent="0.4">
      <c r="A27" s="12" t="s">
        <v>210</v>
      </c>
      <c r="B27" s="20"/>
      <c r="C27" s="29"/>
      <c r="D27" s="76">
        <v>0</v>
      </c>
      <c r="E27" s="76"/>
      <c r="F27" s="76">
        <v>0</v>
      </c>
      <c r="G27" s="76"/>
      <c r="H27" s="76">
        <v>0</v>
      </c>
      <c r="I27" s="76"/>
      <c r="J27" s="76"/>
      <c r="K27" s="76"/>
      <c r="L27" s="76"/>
      <c r="M27" s="76"/>
      <c r="N27" s="76">
        <v>0</v>
      </c>
      <c r="O27" s="76"/>
      <c r="P27" s="76">
        <f>+'งบกำไรขาดทุน Q1_62'!F34</f>
        <v>1111508.3099999898</v>
      </c>
      <c r="Q27" s="76"/>
      <c r="R27" s="76">
        <f>+'งบกำไรขาดทุน Q1_62'!F62</f>
        <v>-12895207.01</v>
      </c>
      <c r="S27" s="76"/>
      <c r="T27" s="76">
        <v>0</v>
      </c>
      <c r="U27" s="76"/>
      <c r="V27" s="76">
        <f>+T27+R27</f>
        <v>-12895207.01</v>
      </c>
      <c r="W27" s="76"/>
      <c r="X27" s="76">
        <f>SUM(D27:P27)+V27</f>
        <v>-11783698.70000001</v>
      </c>
      <c r="Y27" s="76"/>
      <c r="Z27" s="76">
        <f>+'งบกำไรขาดทุน Q1_62'!F35</f>
        <v>3057452.89</v>
      </c>
      <c r="AA27" s="76"/>
      <c r="AB27" s="76">
        <f>+X27+Z27</f>
        <v>-8726245.8100000098</v>
      </c>
    </row>
    <row r="28" spans="1:30" hidden="1" x14ac:dyDescent="0.4">
      <c r="A28" s="12" t="s">
        <v>184</v>
      </c>
      <c r="B28" s="114"/>
      <c r="D28" s="76"/>
      <c r="E28" s="76"/>
      <c r="F28" s="76"/>
      <c r="G28" s="59"/>
      <c r="H28" s="76"/>
      <c r="I28" s="76"/>
      <c r="J28" s="76"/>
      <c r="K28" s="76"/>
      <c r="L28" s="76"/>
      <c r="M28" s="76"/>
      <c r="N28" s="76"/>
      <c r="O28" s="59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44"/>
      <c r="AB28" s="76"/>
    </row>
    <row r="29" spans="1:30" hidden="1" x14ac:dyDescent="0.4">
      <c r="A29" s="12" t="s">
        <v>185</v>
      </c>
      <c r="B29" s="114"/>
      <c r="D29" s="76">
        <v>0</v>
      </c>
      <c r="E29" s="76"/>
      <c r="F29" s="76">
        <v>0</v>
      </c>
      <c r="G29" s="76"/>
      <c r="H29" s="76">
        <v>0</v>
      </c>
      <c r="I29" s="76"/>
      <c r="J29" s="76"/>
      <c r="K29" s="76"/>
      <c r="L29" s="76"/>
      <c r="M29" s="76"/>
      <c r="N29" s="76">
        <v>0</v>
      </c>
      <c r="O29" s="59"/>
      <c r="P29" s="76">
        <v>0</v>
      </c>
      <c r="Q29" s="76"/>
      <c r="R29" s="76">
        <v>0</v>
      </c>
      <c r="S29" s="76"/>
      <c r="T29" s="76">
        <f>-P29</f>
        <v>0</v>
      </c>
      <c r="U29" s="76"/>
      <c r="V29" s="76">
        <f>+T29+R29</f>
        <v>0</v>
      </c>
      <c r="W29" s="76"/>
      <c r="X29" s="76">
        <f>SUM(D29:P29)+V29</f>
        <v>0</v>
      </c>
      <c r="Y29" s="76"/>
      <c r="Z29" s="76">
        <v>0</v>
      </c>
      <c r="AA29" s="59"/>
      <c r="AB29" s="76">
        <f>+X29+Z29</f>
        <v>0</v>
      </c>
    </row>
    <row r="30" spans="1:30" ht="12" customHeight="1" x14ac:dyDescent="0.4">
      <c r="B30" s="114"/>
      <c r="D30" s="78"/>
      <c r="E30" s="76"/>
      <c r="F30" s="78"/>
      <c r="G30" s="68"/>
      <c r="H30" s="78"/>
      <c r="I30" s="76"/>
      <c r="J30" s="76"/>
      <c r="K30" s="76"/>
      <c r="L30" s="76"/>
      <c r="M30" s="76"/>
      <c r="N30" s="78"/>
      <c r="O30" s="90"/>
      <c r="P30" s="78"/>
      <c r="Q30" s="76"/>
      <c r="R30" s="78"/>
      <c r="S30" s="76"/>
      <c r="T30" s="78"/>
      <c r="U30" s="76"/>
      <c r="V30" s="78"/>
      <c r="W30" s="76"/>
      <c r="X30" s="78"/>
      <c r="Y30" s="76"/>
      <c r="Z30" s="78"/>
      <c r="AA30" s="76"/>
      <c r="AB30" s="78"/>
    </row>
    <row r="31" spans="1:30" ht="18.75" thickBot="1" x14ac:dyDescent="0.45">
      <c r="A31" s="12" t="s">
        <v>213</v>
      </c>
      <c r="D31" s="88">
        <f>SUM(D23:D30)</f>
        <v>704700608.25</v>
      </c>
      <c r="E31" s="76"/>
      <c r="F31" s="88">
        <f>SUM(F23:F30)</f>
        <v>144890157.11000001</v>
      </c>
      <c r="G31" s="59"/>
      <c r="H31" s="88">
        <f>SUM(H23:H30)</f>
        <v>0</v>
      </c>
      <c r="I31" s="76"/>
      <c r="J31" s="88">
        <f>SUM(J23:J30)</f>
        <v>0</v>
      </c>
      <c r="K31" s="76"/>
      <c r="L31" s="88">
        <f>SUM(L23:L30)</f>
        <v>0</v>
      </c>
      <c r="M31" s="76"/>
      <c r="N31" s="88">
        <f>SUM(N23:N30)</f>
        <v>70591864.099999994</v>
      </c>
      <c r="O31" s="59"/>
      <c r="P31" s="88">
        <f>SUM(P23:P30)</f>
        <v>1218567382.04</v>
      </c>
      <c r="Q31" s="76"/>
      <c r="R31" s="88">
        <f>SUM(R23:R30)</f>
        <v>-36134310.060000002</v>
      </c>
      <c r="S31" s="76"/>
      <c r="T31" s="88">
        <f>SUM(T23:T30)</f>
        <v>0</v>
      </c>
      <c r="U31" s="76"/>
      <c r="V31" s="88">
        <f>SUM(V23:V30)</f>
        <v>-36134310.060000002</v>
      </c>
      <c r="W31" s="76"/>
      <c r="X31" s="88">
        <f>SUM(X23:X30)</f>
        <v>2102615701.4400001</v>
      </c>
      <c r="Y31" s="76"/>
      <c r="Z31" s="88">
        <f>SUM(Z23:Z30)</f>
        <v>77998477.689999998</v>
      </c>
      <c r="AA31" s="44"/>
      <c r="AB31" s="88">
        <f>SUM(AB23:AB30)</f>
        <v>2180614179.1300001</v>
      </c>
      <c r="AD31" s="70">
        <f>AB31-'งบแสดงฐานะการเงิน Q1_62'!F115</f>
        <v>0</v>
      </c>
    </row>
    <row r="32" spans="1:30" ht="12.75" customHeight="1" thickTop="1" x14ac:dyDescent="0.4"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76"/>
      <c r="Y32" s="44"/>
      <c r="Z32" s="44"/>
      <c r="AA32" s="44"/>
      <c r="AB32" s="44"/>
    </row>
    <row r="33" spans="1:39" x14ac:dyDescent="0.4">
      <c r="A33" s="5" t="s">
        <v>217</v>
      </c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59"/>
      <c r="AA33" s="44"/>
      <c r="AB33" s="44"/>
    </row>
    <row r="34" spans="1:39" x14ac:dyDescent="0.4"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59"/>
      <c r="AA34" s="44"/>
      <c r="AB34" s="44"/>
    </row>
    <row r="35" spans="1:39" x14ac:dyDescent="0.4"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</row>
    <row r="36" spans="1:39" x14ac:dyDescent="0.4">
      <c r="Z36" s="8"/>
      <c r="AB36" s="38"/>
    </row>
    <row r="37" spans="1:39" s="2" customFormat="1" x14ac:dyDescent="0.4">
      <c r="A37" s="18" t="s">
        <v>21</v>
      </c>
      <c r="C37" s="114"/>
      <c r="D37" s="18"/>
      <c r="E37" s="114"/>
      <c r="F37" s="114"/>
      <c r="G37" s="114"/>
      <c r="H37" s="18" t="s">
        <v>21</v>
      </c>
      <c r="I37" s="18"/>
      <c r="J37" s="18"/>
      <c r="K37" s="18"/>
      <c r="L37" s="18"/>
      <c r="M37" s="18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"/>
      <c r="AC37" s="1"/>
      <c r="AD37" s="3"/>
      <c r="AE37" s="1"/>
      <c r="AF37" s="1"/>
      <c r="AG37" s="1"/>
      <c r="AH37" s="1"/>
      <c r="AI37" s="1"/>
      <c r="AJ37" s="1"/>
      <c r="AK37" s="1"/>
      <c r="AL37" s="1"/>
      <c r="AM37" s="1"/>
    </row>
    <row r="38" spans="1:39" s="2" customFormat="1" ht="27" customHeight="1" x14ac:dyDescent="0.4">
      <c r="A38" s="124"/>
      <c r="B38" s="124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14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"/>
      <c r="AC38" s="1"/>
      <c r="AD38" s="3"/>
      <c r="AE38" s="1"/>
      <c r="AF38" s="1"/>
      <c r="AG38" s="1"/>
      <c r="AH38" s="1"/>
      <c r="AI38" s="1"/>
      <c r="AJ38" s="1"/>
      <c r="AK38" s="1"/>
      <c r="AL38" s="1"/>
      <c r="AM38" s="1"/>
    </row>
    <row r="39" spans="1:39" ht="17.25" customHeight="1" x14ac:dyDescent="0.4">
      <c r="A39" s="19"/>
    </row>
  </sheetData>
  <mergeCells count="9">
    <mergeCell ref="Z1:AB1"/>
    <mergeCell ref="A38:B38"/>
    <mergeCell ref="N8:P8"/>
    <mergeCell ref="A2:AB2"/>
    <mergeCell ref="A3:AB3"/>
    <mergeCell ref="A4:AB4"/>
    <mergeCell ref="A5:AB5"/>
    <mergeCell ref="D7:AB7"/>
    <mergeCell ref="R8:V8"/>
  </mergeCells>
  <phoneticPr fontId="0" type="noConversion"/>
  <printOptions horizontalCentered="1"/>
  <pageMargins left="0.196850393700787" right="0" top="0.43307086614173201" bottom="0" header="0.31496062992126" footer="0"/>
  <pageSetup paperSize="9" scale="90" orientation="landscape" r:id="rId1"/>
  <headerFooter alignWithMargins="0">
    <oddHeader>&amp;L&amp;"Angsana New,Regular"&amp;12สำนักงาน &amp;14เอ. เอ็ม. ที.&amp;12 แอสโซซิเอท</oddHeader>
    <oddFooter>&amp;C&amp;"Angsana New,Regular"4</oddFooter>
  </headerFooter>
  <colBreaks count="1" manualBreakCount="1">
    <brk id="28" max="4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0"/>
  <sheetViews>
    <sheetView view="pageBreakPreview" zoomScale="140" zoomScaleNormal="100" zoomScaleSheetLayoutView="140" workbookViewId="0">
      <selection activeCell="A22" sqref="A22"/>
    </sheetView>
  </sheetViews>
  <sheetFormatPr defaultRowHeight="18" x14ac:dyDescent="0.4"/>
  <cols>
    <col min="1" max="1" width="39.28515625" style="5" customWidth="1"/>
    <col min="2" max="2" width="6.5703125" style="5" customWidth="1"/>
    <col min="3" max="3" width="1.42578125" style="5" customWidth="1"/>
    <col min="4" max="4" width="11.85546875" style="5" customWidth="1"/>
    <col min="5" max="5" width="1.140625" style="5" customWidth="1"/>
    <col min="6" max="6" width="12.7109375" style="5" customWidth="1"/>
    <col min="7" max="7" width="1.42578125" style="5" customWidth="1"/>
    <col min="8" max="8" width="11.85546875" style="5" hidden="1" customWidth="1"/>
    <col min="9" max="9" width="1.42578125" style="5" hidden="1" customWidth="1"/>
    <col min="10" max="10" width="12.42578125" style="5" hidden="1" customWidth="1"/>
    <col min="11" max="11" width="1.42578125" style="5" hidden="1" customWidth="1"/>
    <col min="12" max="12" width="11.85546875" style="5" hidden="1" customWidth="1"/>
    <col min="13" max="13" width="1.42578125" style="5" hidden="1" customWidth="1"/>
    <col min="14" max="14" width="11.85546875" style="5" hidden="1" customWidth="1"/>
    <col min="15" max="15" width="1.42578125" style="5" hidden="1" customWidth="1"/>
    <col min="16" max="16" width="12.85546875" style="5" customWidth="1"/>
    <col min="17" max="17" width="1.42578125" style="5" customWidth="1"/>
    <col min="18" max="18" width="12.42578125" style="5" customWidth="1"/>
    <col min="19" max="19" width="1.5703125" style="5" hidden="1" customWidth="1"/>
    <col min="20" max="20" width="15.7109375" style="5" hidden="1" customWidth="1"/>
    <col min="21" max="21" width="1.42578125" style="5" customWidth="1"/>
    <col min="22" max="22" width="14.5703125" style="5" customWidth="1"/>
    <col min="23" max="23" width="11.85546875" style="5" bestFit="1" customWidth="1"/>
    <col min="24" max="24" width="10.5703125" style="5" bestFit="1" customWidth="1"/>
    <col min="25" max="16384" width="9.140625" style="5"/>
  </cols>
  <sheetData>
    <row r="1" spans="1:23" ht="17.25" customHeight="1" x14ac:dyDescent="0.4">
      <c r="R1" s="129" t="s">
        <v>221</v>
      </c>
      <c r="S1" s="129"/>
      <c r="T1" s="129"/>
      <c r="U1" s="129"/>
      <c r="V1" s="129"/>
    </row>
    <row r="2" spans="1:23" x14ac:dyDescent="0.4">
      <c r="A2" s="125" t="s">
        <v>52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36"/>
    </row>
    <row r="3" spans="1:23" x14ac:dyDescent="0.4">
      <c r="A3" s="126" t="s">
        <v>127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</row>
    <row r="4" spans="1:23" s="42" customFormat="1" x14ac:dyDescent="0.4">
      <c r="A4" s="126" t="s">
        <v>35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</row>
    <row r="5" spans="1:23" x14ac:dyDescent="0.4">
      <c r="A5" s="126" t="s">
        <v>208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</row>
    <row r="6" spans="1:23" ht="8.25" customHeight="1" x14ac:dyDescent="0.4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</row>
    <row r="7" spans="1:23" x14ac:dyDescent="0.4">
      <c r="D7" s="132" t="s">
        <v>13</v>
      </c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</row>
    <row r="8" spans="1:23" x14ac:dyDescent="0.4">
      <c r="D8" s="8"/>
      <c r="E8" s="8"/>
      <c r="F8" s="8"/>
      <c r="G8" s="8"/>
      <c r="H8" s="8"/>
      <c r="I8" s="8"/>
      <c r="J8" s="50"/>
      <c r="K8" s="24"/>
      <c r="L8" s="24"/>
      <c r="M8" s="24"/>
      <c r="N8" s="24"/>
      <c r="O8" s="8"/>
      <c r="P8" s="127" t="s">
        <v>64</v>
      </c>
      <c r="Q8" s="127"/>
      <c r="R8" s="127"/>
      <c r="S8" s="25"/>
      <c r="T8" s="40" t="s">
        <v>162</v>
      </c>
      <c r="U8" s="25"/>
    </row>
    <row r="9" spans="1:23" x14ac:dyDescent="0.4">
      <c r="D9" s="8"/>
      <c r="E9" s="8"/>
      <c r="F9" s="24" t="s">
        <v>176</v>
      </c>
      <c r="G9" s="8"/>
      <c r="H9" s="24"/>
      <c r="I9" s="8"/>
      <c r="J9" s="50"/>
      <c r="K9" s="24"/>
      <c r="L9" s="24"/>
      <c r="M9" s="24"/>
      <c r="N9" s="24"/>
      <c r="O9" s="8"/>
      <c r="P9" s="25"/>
      <c r="Q9" s="25"/>
      <c r="R9" s="25"/>
      <c r="S9" s="25"/>
      <c r="T9" s="99" t="s">
        <v>159</v>
      </c>
      <c r="U9" s="25"/>
    </row>
    <row r="10" spans="1:23" x14ac:dyDescent="0.4">
      <c r="D10" s="26" t="s">
        <v>22</v>
      </c>
      <c r="E10" s="26"/>
      <c r="F10" s="24" t="s">
        <v>177</v>
      </c>
      <c r="G10" s="8"/>
      <c r="H10" s="24" t="s">
        <v>65</v>
      </c>
      <c r="I10" s="24"/>
      <c r="J10" s="51" t="s">
        <v>71</v>
      </c>
      <c r="K10" s="24"/>
      <c r="L10" s="24" t="s">
        <v>66</v>
      </c>
      <c r="M10" s="24"/>
      <c r="N10" s="24" t="s">
        <v>57</v>
      </c>
      <c r="O10" s="8"/>
      <c r="P10" s="115" t="s">
        <v>23</v>
      </c>
      <c r="Q10" s="32"/>
      <c r="R10" s="115" t="s">
        <v>3</v>
      </c>
      <c r="S10" s="115"/>
      <c r="T10" s="97" t="s">
        <v>160</v>
      </c>
      <c r="U10" s="115"/>
    </row>
    <row r="11" spans="1:23" x14ac:dyDescent="0.4">
      <c r="B11" s="20"/>
      <c r="D11" s="33" t="s">
        <v>24</v>
      </c>
      <c r="E11" s="28"/>
      <c r="F11" s="119" t="s">
        <v>25</v>
      </c>
      <c r="G11" s="8"/>
      <c r="H11" s="119" t="s">
        <v>66</v>
      </c>
      <c r="I11" s="27"/>
      <c r="J11" s="52" t="s">
        <v>72</v>
      </c>
      <c r="K11" s="27"/>
      <c r="L11" s="119"/>
      <c r="M11" s="27"/>
      <c r="N11" s="119" t="s">
        <v>58</v>
      </c>
      <c r="O11" s="8"/>
      <c r="P11" s="117" t="s">
        <v>20</v>
      </c>
      <c r="Q11" s="32"/>
      <c r="R11" s="117"/>
      <c r="S11" s="25"/>
      <c r="T11" s="98" t="s">
        <v>161</v>
      </c>
      <c r="U11" s="25"/>
      <c r="V11" s="113" t="s">
        <v>28</v>
      </c>
    </row>
    <row r="12" spans="1:23" x14ac:dyDescent="0.4">
      <c r="C12" s="27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25"/>
      <c r="Q12" s="27"/>
      <c r="R12" s="37"/>
      <c r="S12" s="37"/>
      <c r="T12" s="37"/>
      <c r="U12" s="28"/>
      <c r="V12" s="37"/>
    </row>
    <row r="13" spans="1:23" x14ac:dyDescent="0.4">
      <c r="A13" s="12" t="s">
        <v>200</v>
      </c>
      <c r="B13" s="20"/>
      <c r="C13" s="29"/>
      <c r="D13" s="76">
        <v>704700608.25</v>
      </c>
      <c r="E13" s="76"/>
      <c r="F13" s="76">
        <v>144890157.11000001</v>
      </c>
      <c r="G13" s="76"/>
      <c r="H13" s="76">
        <v>0</v>
      </c>
      <c r="I13" s="76"/>
      <c r="J13" s="59"/>
      <c r="K13" s="76"/>
      <c r="L13" s="76"/>
      <c r="M13" s="76"/>
      <c r="N13" s="76"/>
      <c r="O13" s="76"/>
      <c r="P13" s="76">
        <v>70591864.099999994</v>
      </c>
      <c r="Q13" s="76"/>
      <c r="R13" s="76">
        <v>422099760.87</v>
      </c>
      <c r="S13" s="76"/>
      <c r="T13" s="76">
        <v>0</v>
      </c>
      <c r="U13" s="76"/>
      <c r="V13" s="76">
        <f>SUM(D13:U13)</f>
        <v>1342282390.3299999</v>
      </c>
    </row>
    <row r="14" spans="1:23" ht="6" customHeight="1" x14ac:dyDescent="0.4">
      <c r="A14" s="12"/>
      <c r="B14" s="29"/>
      <c r="C14" s="29"/>
      <c r="D14" s="76"/>
      <c r="E14" s="76"/>
      <c r="F14" s="76"/>
      <c r="G14" s="76"/>
      <c r="H14" s="76"/>
      <c r="I14" s="76"/>
      <c r="J14" s="59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8"/>
    </row>
    <row r="15" spans="1:23" x14ac:dyDescent="0.4">
      <c r="A15" s="12" t="s">
        <v>128</v>
      </c>
      <c r="B15" s="29"/>
      <c r="C15" s="29"/>
      <c r="D15" s="76"/>
      <c r="E15" s="76"/>
      <c r="F15" s="76"/>
      <c r="G15" s="76"/>
      <c r="H15" s="76"/>
      <c r="I15" s="76"/>
      <c r="J15" s="59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</row>
    <row r="16" spans="1:23" hidden="1" x14ac:dyDescent="0.4">
      <c r="A16" s="5" t="s">
        <v>148</v>
      </c>
      <c r="B16" s="20">
        <v>20</v>
      </c>
      <c r="C16" s="29"/>
      <c r="D16" s="76">
        <v>0</v>
      </c>
      <c r="E16" s="76"/>
      <c r="F16" s="76">
        <v>0</v>
      </c>
      <c r="G16" s="76"/>
      <c r="H16" s="76">
        <v>0</v>
      </c>
      <c r="I16" s="76"/>
      <c r="J16" s="76">
        <v>0</v>
      </c>
      <c r="K16" s="76"/>
      <c r="L16" s="76">
        <v>0</v>
      </c>
      <c r="M16" s="76"/>
      <c r="N16" s="76">
        <v>0</v>
      </c>
      <c r="O16" s="76"/>
      <c r="P16" s="76">
        <v>0</v>
      </c>
      <c r="Q16" s="76"/>
      <c r="R16" s="76">
        <v>0</v>
      </c>
      <c r="S16" s="76"/>
      <c r="T16" s="76">
        <v>0</v>
      </c>
      <c r="U16" s="76"/>
      <c r="V16" s="76">
        <f>SUM(D16:U16)</f>
        <v>0</v>
      </c>
    </row>
    <row r="17" spans="1:23" hidden="1" x14ac:dyDescent="0.4">
      <c r="A17" s="5" t="s">
        <v>133</v>
      </c>
      <c r="B17" s="29"/>
      <c r="C17" s="29"/>
      <c r="D17" s="76">
        <v>0</v>
      </c>
      <c r="E17" s="76"/>
      <c r="F17" s="76">
        <v>0</v>
      </c>
      <c r="G17" s="76"/>
      <c r="H17" s="76">
        <v>0</v>
      </c>
      <c r="I17" s="76"/>
      <c r="J17" s="76"/>
      <c r="K17" s="76"/>
      <c r="L17" s="76"/>
      <c r="M17" s="76"/>
      <c r="N17" s="76"/>
      <c r="O17" s="76"/>
      <c r="P17" s="76">
        <v>0</v>
      </c>
      <c r="Q17" s="76"/>
      <c r="R17" s="76">
        <f>-P17</f>
        <v>0</v>
      </c>
      <c r="S17" s="76"/>
      <c r="T17" s="76">
        <v>0</v>
      </c>
      <c r="U17" s="76"/>
      <c r="V17" s="76">
        <f>SUM(D17:U17)</f>
        <v>0</v>
      </c>
    </row>
    <row r="18" spans="1:23" x14ac:dyDescent="0.4">
      <c r="A18" s="12" t="s">
        <v>210</v>
      </c>
      <c r="B18" s="29"/>
      <c r="C18" s="29"/>
      <c r="D18" s="76">
        <v>0</v>
      </c>
      <c r="E18" s="76"/>
      <c r="F18" s="76">
        <v>0</v>
      </c>
      <c r="G18" s="76"/>
      <c r="H18" s="76">
        <v>0</v>
      </c>
      <c r="I18" s="76"/>
      <c r="J18" s="76"/>
      <c r="K18" s="76"/>
      <c r="L18" s="76"/>
      <c r="M18" s="76"/>
      <c r="N18" s="76"/>
      <c r="O18" s="76"/>
      <c r="P18" s="76">
        <v>0</v>
      </c>
      <c r="Q18" s="76"/>
      <c r="R18" s="76">
        <f>+'งบกำไรขาดทุน Q1_62'!L34</f>
        <v>50712820.380000003</v>
      </c>
      <c r="S18" s="76"/>
      <c r="T18" s="76">
        <f>-T20</f>
        <v>0</v>
      </c>
      <c r="U18" s="76"/>
      <c r="V18" s="76">
        <f>SUM(D18:U18)</f>
        <v>50712820.380000003</v>
      </c>
    </row>
    <row r="19" spans="1:23" hidden="1" x14ac:dyDescent="0.4">
      <c r="A19" s="12" t="s">
        <v>184</v>
      </c>
      <c r="B19" s="29"/>
      <c r="C19" s="29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</row>
    <row r="20" spans="1:23" hidden="1" x14ac:dyDescent="0.4">
      <c r="A20" s="12" t="s">
        <v>185</v>
      </c>
      <c r="B20" s="29"/>
      <c r="C20" s="29"/>
      <c r="D20" s="76">
        <v>0</v>
      </c>
      <c r="E20" s="76"/>
      <c r="F20" s="76">
        <v>0</v>
      </c>
      <c r="G20" s="76"/>
      <c r="H20" s="76">
        <v>0</v>
      </c>
      <c r="I20" s="76"/>
      <c r="J20" s="76">
        <v>0</v>
      </c>
      <c r="K20" s="76"/>
      <c r="L20" s="76">
        <v>0</v>
      </c>
      <c r="M20" s="76"/>
      <c r="N20" s="76">
        <v>0</v>
      </c>
      <c r="O20" s="76"/>
      <c r="P20" s="76">
        <v>0</v>
      </c>
      <c r="Q20" s="76"/>
      <c r="R20" s="76">
        <v>0</v>
      </c>
      <c r="S20" s="76"/>
      <c r="T20" s="76">
        <f>-R20</f>
        <v>0</v>
      </c>
      <c r="U20" s="76"/>
      <c r="V20" s="76">
        <f>SUM(D20:U20)</f>
        <v>0</v>
      </c>
    </row>
    <row r="21" spans="1:23" ht="9.75" customHeight="1" x14ac:dyDescent="0.4">
      <c r="B21" s="29"/>
      <c r="C21" s="29"/>
      <c r="D21" s="78"/>
      <c r="E21" s="76"/>
      <c r="F21" s="78"/>
      <c r="G21" s="76"/>
      <c r="H21" s="78"/>
      <c r="I21" s="76"/>
      <c r="J21" s="76"/>
      <c r="K21" s="76"/>
      <c r="L21" s="76"/>
      <c r="M21" s="76"/>
      <c r="N21" s="76"/>
      <c r="O21" s="76"/>
      <c r="P21" s="78"/>
      <c r="Q21" s="76"/>
      <c r="R21" s="78"/>
      <c r="S21" s="76"/>
      <c r="T21" s="78"/>
      <c r="U21" s="76"/>
      <c r="V21" s="78"/>
    </row>
    <row r="22" spans="1:23" ht="18.75" thickBot="1" x14ac:dyDescent="0.45">
      <c r="A22" s="12" t="s">
        <v>211</v>
      </c>
      <c r="B22" s="29"/>
      <c r="C22" s="29"/>
      <c r="D22" s="88">
        <f>SUM(D13:D21)</f>
        <v>704700608.25</v>
      </c>
      <c r="E22" s="76"/>
      <c r="F22" s="88">
        <f>SUM(F13:F21)</f>
        <v>144890157.11000001</v>
      </c>
      <c r="G22" s="76"/>
      <c r="H22" s="88">
        <f>SUM(H13:H21)</f>
        <v>0</v>
      </c>
      <c r="I22" s="76"/>
      <c r="J22" s="76"/>
      <c r="K22" s="76"/>
      <c r="L22" s="76"/>
      <c r="M22" s="76"/>
      <c r="N22" s="76"/>
      <c r="O22" s="76"/>
      <c r="P22" s="88">
        <f>SUM(P13:P21)</f>
        <v>70591864.099999994</v>
      </c>
      <c r="Q22" s="76"/>
      <c r="R22" s="88">
        <f>SUM(R13:R21)</f>
        <v>472812581.25</v>
      </c>
      <c r="S22" s="76"/>
      <c r="T22" s="88">
        <f>SUM(T13:T21)</f>
        <v>0</v>
      </c>
      <c r="U22" s="76"/>
      <c r="V22" s="88">
        <f>SUM(V13:V21)</f>
        <v>1392995210.71</v>
      </c>
      <c r="W22" s="44"/>
    </row>
    <row r="23" spans="1:23" ht="18.75" thickTop="1" x14ac:dyDescent="0.4">
      <c r="B23" s="11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59"/>
      <c r="U23" s="44"/>
      <c r="V23" s="44"/>
      <c r="W23" s="43"/>
    </row>
    <row r="24" spans="1:23" x14ac:dyDescent="0.4">
      <c r="A24" s="12" t="s">
        <v>212</v>
      </c>
      <c r="B24" s="20"/>
      <c r="C24" s="29"/>
      <c r="D24" s="76">
        <v>704700608.25</v>
      </c>
      <c r="E24" s="76"/>
      <c r="F24" s="76">
        <v>144890157.11000001</v>
      </c>
      <c r="G24" s="76"/>
      <c r="H24" s="76">
        <v>0</v>
      </c>
      <c r="I24" s="76"/>
      <c r="J24" s="59"/>
      <c r="K24" s="76"/>
      <c r="L24" s="76"/>
      <c r="M24" s="76"/>
      <c r="N24" s="76"/>
      <c r="O24" s="76"/>
      <c r="P24" s="76">
        <v>70591864.099999994</v>
      </c>
      <c r="Q24" s="76"/>
      <c r="R24" s="76">
        <v>704298764.21000004</v>
      </c>
      <c r="S24" s="76"/>
      <c r="T24" s="76">
        <v>0</v>
      </c>
      <c r="U24" s="76"/>
      <c r="V24" s="76">
        <f>SUM(D24:U24)</f>
        <v>1624481393.6700001</v>
      </c>
      <c r="W24" s="8">
        <f>V24-'งบแสดงฐานะการเงิน Q1_62'!L115</f>
        <v>0</v>
      </c>
    </row>
    <row r="25" spans="1:23" ht="6" customHeight="1" x14ac:dyDescent="0.4">
      <c r="A25" s="12"/>
      <c r="B25" s="29"/>
      <c r="C25" s="29"/>
      <c r="D25" s="76"/>
      <c r="E25" s="76"/>
      <c r="F25" s="76"/>
      <c r="G25" s="76"/>
      <c r="H25" s="76"/>
      <c r="I25" s="76"/>
      <c r="J25" s="59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8"/>
    </row>
    <row r="26" spans="1:23" x14ac:dyDescent="0.4">
      <c r="A26" s="12" t="s">
        <v>128</v>
      </c>
      <c r="B26" s="29"/>
      <c r="C26" s="29"/>
      <c r="D26" s="76"/>
      <c r="E26" s="76"/>
      <c r="F26" s="76"/>
      <c r="G26" s="76"/>
      <c r="H26" s="76"/>
      <c r="I26" s="76"/>
      <c r="J26" s="59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</row>
    <row r="27" spans="1:23" hidden="1" x14ac:dyDescent="0.4">
      <c r="A27" s="5" t="s">
        <v>113</v>
      </c>
      <c r="B27" s="20">
        <v>20</v>
      </c>
      <c r="C27" s="29"/>
      <c r="D27" s="76">
        <v>0</v>
      </c>
      <c r="E27" s="76"/>
      <c r="F27" s="76">
        <v>0</v>
      </c>
      <c r="G27" s="76"/>
      <c r="H27" s="76">
        <v>0</v>
      </c>
      <c r="I27" s="76"/>
      <c r="J27" s="76">
        <v>0</v>
      </c>
      <c r="K27" s="76"/>
      <c r="L27" s="76">
        <v>0</v>
      </c>
      <c r="M27" s="76"/>
      <c r="N27" s="76">
        <v>0</v>
      </c>
      <c r="O27" s="76"/>
      <c r="P27" s="76">
        <v>0</v>
      </c>
      <c r="Q27" s="76"/>
      <c r="R27" s="76">
        <v>0</v>
      </c>
      <c r="S27" s="76"/>
      <c r="T27" s="76">
        <v>0</v>
      </c>
      <c r="U27" s="76"/>
      <c r="V27" s="76">
        <f>SUM(D27:U27)</f>
        <v>0</v>
      </c>
    </row>
    <row r="28" spans="1:23" x14ac:dyDescent="0.4">
      <c r="A28" s="12" t="s">
        <v>210</v>
      </c>
      <c r="B28" s="29"/>
      <c r="C28" s="29"/>
      <c r="D28" s="76">
        <v>0</v>
      </c>
      <c r="E28" s="76"/>
      <c r="F28" s="76">
        <v>0</v>
      </c>
      <c r="G28" s="76"/>
      <c r="H28" s="76">
        <v>0</v>
      </c>
      <c r="I28" s="76"/>
      <c r="J28" s="76"/>
      <c r="K28" s="76"/>
      <c r="L28" s="76"/>
      <c r="M28" s="76"/>
      <c r="N28" s="76"/>
      <c r="O28" s="76"/>
      <c r="P28" s="76">
        <v>0</v>
      </c>
      <c r="Q28" s="76"/>
      <c r="R28" s="76">
        <f>+'งบกำไรขาดทุน Q1_62'!J34</f>
        <v>126038935.93999998</v>
      </c>
      <c r="S28" s="76"/>
      <c r="T28" s="76">
        <v>0</v>
      </c>
      <c r="U28" s="76"/>
      <c r="V28" s="76">
        <f>SUM(D28:U28)</f>
        <v>126038935.93999998</v>
      </c>
    </row>
    <row r="29" spans="1:23" hidden="1" x14ac:dyDescent="0.4">
      <c r="A29" s="12" t="s">
        <v>184</v>
      </c>
      <c r="B29" s="29"/>
      <c r="C29" s="29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</row>
    <row r="30" spans="1:23" hidden="1" x14ac:dyDescent="0.4">
      <c r="A30" s="12" t="s">
        <v>185</v>
      </c>
      <c r="B30" s="29"/>
      <c r="C30" s="29"/>
      <c r="D30" s="76">
        <v>0</v>
      </c>
      <c r="E30" s="76"/>
      <c r="F30" s="76">
        <v>0</v>
      </c>
      <c r="G30" s="76"/>
      <c r="H30" s="76">
        <v>0</v>
      </c>
      <c r="I30" s="76"/>
      <c r="J30" s="76">
        <v>0</v>
      </c>
      <c r="K30" s="76"/>
      <c r="L30" s="76">
        <v>0</v>
      </c>
      <c r="M30" s="76"/>
      <c r="N30" s="76">
        <v>0</v>
      </c>
      <c r="O30" s="76"/>
      <c r="P30" s="76">
        <v>0</v>
      </c>
      <c r="Q30" s="76"/>
      <c r="R30" s="76">
        <v>0</v>
      </c>
      <c r="S30" s="76"/>
      <c r="T30" s="76">
        <f>-R30</f>
        <v>0</v>
      </c>
      <c r="U30" s="76"/>
      <c r="V30" s="76">
        <f>SUM(D30:U30)</f>
        <v>0</v>
      </c>
    </row>
    <row r="31" spans="1:23" ht="9.75" customHeight="1" x14ac:dyDescent="0.4">
      <c r="B31" s="29"/>
      <c r="C31" s="29"/>
      <c r="D31" s="78"/>
      <c r="E31" s="76"/>
      <c r="F31" s="78"/>
      <c r="G31" s="76"/>
      <c r="H31" s="78"/>
      <c r="I31" s="76"/>
      <c r="J31" s="76"/>
      <c r="K31" s="76"/>
      <c r="L31" s="76"/>
      <c r="M31" s="76"/>
      <c r="N31" s="76"/>
      <c r="O31" s="76"/>
      <c r="P31" s="78"/>
      <c r="Q31" s="76"/>
      <c r="R31" s="78"/>
      <c r="S31" s="76"/>
      <c r="T31" s="78"/>
      <c r="U31" s="76"/>
      <c r="V31" s="78"/>
    </row>
    <row r="32" spans="1:23" ht="18.75" thickBot="1" x14ac:dyDescent="0.45">
      <c r="A32" s="12" t="s">
        <v>213</v>
      </c>
      <c r="B32" s="29"/>
      <c r="C32" s="29"/>
      <c r="D32" s="88">
        <f>SUM(D24:D31)</f>
        <v>704700608.25</v>
      </c>
      <c r="E32" s="76"/>
      <c r="F32" s="88">
        <f>SUM(F24:F31)</f>
        <v>144890157.11000001</v>
      </c>
      <c r="G32" s="76"/>
      <c r="H32" s="88">
        <f>SUM(H24:H31)</f>
        <v>0</v>
      </c>
      <c r="I32" s="76"/>
      <c r="J32" s="76"/>
      <c r="K32" s="76"/>
      <c r="L32" s="76"/>
      <c r="M32" s="76"/>
      <c r="N32" s="76"/>
      <c r="O32" s="76"/>
      <c r="P32" s="88">
        <f>SUM(P24:P31)</f>
        <v>70591864.099999994</v>
      </c>
      <c r="Q32" s="76"/>
      <c r="R32" s="88">
        <f>SUM(R24:R31)</f>
        <v>830337700.14999998</v>
      </c>
      <c r="S32" s="76"/>
      <c r="T32" s="88">
        <f>SUM(T24:T31)</f>
        <v>0</v>
      </c>
      <c r="U32" s="76"/>
      <c r="V32" s="88">
        <f>SUM(V24:V31)</f>
        <v>1750520329.6100001</v>
      </c>
      <c r="W32" s="44">
        <f>V32-'งบแสดงฐานะการเงิน Q1_62'!J115</f>
        <v>0</v>
      </c>
    </row>
    <row r="33" spans="1:35" ht="12.75" customHeight="1" thickTop="1" x14ac:dyDescent="0.4">
      <c r="B33" s="29"/>
      <c r="C33" s="29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</row>
    <row r="34" spans="1:35" x14ac:dyDescent="0.4">
      <c r="A34" s="5" t="s">
        <v>217</v>
      </c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</row>
    <row r="35" spans="1:35" x14ac:dyDescent="0.4"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</row>
    <row r="38" spans="1:35" s="2" customFormat="1" x14ac:dyDescent="0.4">
      <c r="A38" s="18" t="s">
        <v>21</v>
      </c>
      <c r="C38" s="114"/>
      <c r="D38" s="18"/>
      <c r="E38" s="114"/>
      <c r="F38" s="114"/>
      <c r="G38" s="114"/>
      <c r="H38" s="18" t="s">
        <v>21</v>
      </c>
      <c r="I38" s="18"/>
      <c r="J38" s="18"/>
      <c r="K38" s="18"/>
      <c r="L38" s="18"/>
      <c r="M38" s="18"/>
      <c r="N38" s="18"/>
      <c r="O38" s="114"/>
      <c r="P38" s="114"/>
      <c r="Q38" s="114"/>
      <c r="R38" s="114"/>
      <c r="S38" s="114"/>
      <c r="T38" s="114"/>
      <c r="U38" s="114"/>
      <c r="V38" s="114"/>
      <c r="W38" s="114"/>
      <c r="X38" s="1"/>
      <c r="Y38" s="1"/>
      <c r="Z38" s="3"/>
      <c r="AA38" s="1"/>
      <c r="AB38" s="1"/>
      <c r="AC38" s="1"/>
      <c r="AD38" s="1"/>
      <c r="AE38" s="1"/>
      <c r="AF38" s="1"/>
      <c r="AG38" s="1"/>
      <c r="AH38" s="1"/>
      <c r="AI38" s="1"/>
    </row>
    <row r="39" spans="1:35" s="2" customFormat="1" ht="25.5" customHeight="1" x14ac:dyDescent="0.4">
      <c r="A39" s="124"/>
      <c r="B39" s="124"/>
      <c r="D39" s="18"/>
      <c r="E39" s="18"/>
      <c r="F39" s="18"/>
      <c r="G39" s="18"/>
      <c r="H39" s="114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"/>
      <c r="Y39" s="1"/>
      <c r="Z39" s="3"/>
      <c r="AA39" s="1"/>
      <c r="AB39" s="1"/>
      <c r="AC39" s="1"/>
      <c r="AD39" s="1"/>
      <c r="AE39" s="1"/>
      <c r="AF39" s="1"/>
      <c r="AG39" s="1"/>
      <c r="AH39" s="1"/>
      <c r="AI39" s="1"/>
    </row>
    <row r="40" spans="1:35" x14ac:dyDescent="0.4">
      <c r="A40" s="19"/>
    </row>
  </sheetData>
  <mergeCells count="8">
    <mergeCell ref="R1:V1"/>
    <mergeCell ref="A39:B39"/>
    <mergeCell ref="D7:V7"/>
    <mergeCell ref="A2:V2"/>
    <mergeCell ref="A3:V3"/>
    <mergeCell ref="A4:V4"/>
    <mergeCell ref="A5:V5"/>
    <mergeCell ref="P8:R8"/>
  </mergeCells>
  <phoneticPr fontId="0" type="noConversion"/>
  <printOptions horizontalCentered="1"/>
  <pageMargins left="0.45866141700000002" right="0.34055118099999998" top="0.511811023622047" bottom="0.25" header="0.35433070866141703" footer="0"/>
  <pageSetup paperSize="9" orientation="landscape" r:id="rId1"/>
  <headerFooter alignWithMargins="0">
    <oddHeader>&amp;L&amp;"Angsana New,Regular"สำนักงาน เอ. เอ็ม. ที. แอสโซซิเอท</oddHeader>
    <oddFooter>&amp;C&amp;"Angsana New,Regular"5</oddFooter>
  </headerFooter>
  <rowBreaks count="1" manualBreakCount="1">
    <brk id="3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1"/>
  <sheetViews>
    <sheetView view="pageBreakPreview" zoomScale="110" zoomScaleNormal="100" zoomScaleSheetLayoutView="110" workbookViewId="0">
      <selection activeCell="D16" sqref="D16"/>
    </sheetView>
  </sheetViews>
  <sheetFormatPr defaultRowHeight="18" x14ac:dyDescent="0.4"/>
  <cols>
    <col min="1" max="3" width="2.7109375" style="14" customWidth="1"/>
    <col min="4" max="4" width="40.85546875" style="14" customWidth="1"/>
    <col min="5" max="5" width="6.42578125" style="7" customWidth="1"/>
    <col min="6" max="6" width="0.7109375" style="7" customWidth="1"/>
    <col min="7" max="7" width="13.5703125" style="14" customWidth="1"/>
    <col min="8" max="8" width="0.7109375" style="14" customWidth="1"/>
    <col min="9" max="9" width="13.28515625" style="14" customWidth="1"/>
    <col min="10" max="10" width="0.5703125" style="14" customWidth="1"/>
    <col min="11" max="11" width="13.42578125" style="14" customWidth="1"/>
    <col min="12" max="12" width="0.7109375" style="14" customWidth="1"/>
    <col min="13" max="13" width="14" style="14" customWidth="1"/>
    <col min="14" max="14" width="1.7109375" style="14" customWidth="1"/>
    <col min="15" max="15" width="12.7109375" style="14" hidden="1" customWidth="1"/>
    <col min="16" max="16" width="13.28515625" style="14" hidden="1" customWidth="1"/>
    <col min="17" max="17" width="9.140625" style="14"/>
    <col min="18" max="18" width="10.140625" style="14" customWidth="1"/>
    <col min="19" max="16384" width="9.140625" style="14"/>
  </cols>
  <sheetData>
    <row r="1" spans="1:15" x14ac:dyDescent="0.4">
      <c r="K1" s="133" t="s">
        <v>221</v>
      </c>
      <c r="L1" s="133"/>
      <c r="M1" s="133"/>
    </row>
    <row r="2" spans="1:15" x14ac:dyDescent="0.4">
      <c r="A2" s="125" t="s">
        <v>52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15" x14ac:dyDescent="0.4">
      <c r="A3" s="126" t="s">
        <v>29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</row>
    <row r="4" spans="1:15" x14ac:dyDescent="0.4">
      <c r="A4" s="126" t="str">
        <f>+'งบกำไรขาดทุน Q1_62'!A4:L4</f>
        <v>สำหรับงวดสามเดือนสิ้นสุดวันที่ 31 มีนาคม 2562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</row>
    <row r="5" spans="1:15" ht="10.5" customHeight="1" x14ac:dyDescent="0.4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</row>
    <row r="6" spans="1:15" x14ac:dyDescent="0.4">
      <c r="A6" s="116"/>
      <c r="B6" s="116"/>
      <c r="C6" s="116"/>
      <c r="D6" s="116"/>
      <c r="E6" s="116"/>
      <c r="F6" s="116"/>
      <c r="G6" s="130" t="s">
        <v>13</v>
      </c>
      <c r="H6" s="130"/>
      <c r="I6" s="130"/>
      <c r="J6" s="130"/>
      <c r="K6" s="130"/>
      <c r="L6" s="130"/>
      <c r="M6" s="130"/>
    </row>
    <row r="7" spans="1:15" x14ac:dyDescent="0.4">
      <c r="G7" s="130" t="s">
        <v>34</v>
      </c>
      <c r="H7" s="130"/>
      <c r="I7" s="130"/>
      <c r="J7" s="4"/>
      <c r="K7" s="130" t="s">
        <v>35</v>
      </c>
      <c r="L7" s="130"/>
      <c r="M7" s="130"/>
    </row>
    <row r="8" spans="1:15" x14ac:dyDescent="0.4">
      <c r="G8" s="122" t="s">
        <v>209</v>
      </c>
      <c r="H8" s="122"/>
      <c r="I8" s="122"/>
      <c r="J8" s="122"/>
      <c r="K8" s="122"/>
      <c r="L8" s="122"/>
      <c r="M8" s="122"/>
    </row>
    <row r="9" spans="1:15" ht="18.75" customHeight="1" x14ac:dyDescent="0.4">
      <c r="G9" s="31" t="s">
        <v>214</v>
      </c>
      <c r="H9" s="114"/>
      <c r="I9" s="31" t="s">
        <v>199</v>
      </c>
      <c r="J9" s="21"/>
      <c r="K9" s="31" t="str">
        <f>+G9</f>
        <v>2562</v>
      </c>
      <c r="L9" s="114"/>
      <c r="M9" s="31" t="str">
        <f>+I9</f>
        <v>2561</v>
      </c>
      <c r="N9" s="114"/>
      <c r="O9" s="21"/>
    </row>
    <row r="10" spans="1:15" ht="8.25" customHeight="1" x14ac:dyDescent="0.4">
      <c r="G10" s="21"/>
      <c r="H10" s="114"/>
      <c r="I10" s="21"/>
      <c r="J10" s="21"/>
      <c r="K10" s="21"/>
      <c r="L10" s="114"/>
      <c r="M10" s="21"/>
      <c r="N10" s="114"/>
      <c r="O10" s="21"/>
    </row>
    <row r="11" spans="1:15" x14ac:dyDescent="0.4">
      <c r="A11" s="9" t="s">
        <v>30</v>
      </c>
      <c r="B11" s="9"/>
      <c r="C11" s="9"/>
      <c r="D11" s="9"/>
      <c r="F11" s="15"/>
      <c r="G11" s="9"/>
      <c r="H11" s="9"/>
      <c r="I11" s="9"/>
      <c r="J11" s="9"/>
      <c r="K11" s="9"/>
      <c r="L11" s="30"/>
      <c r="M11" s="9"/>
    </row>
    <row r="12" spans="1:15" x14ac:dyDescent="0.4">
      <c r="A12" s="9"/>
      <c r="B12" s="9" t="s">
        <v>140</v>
      </c>
      <c r="C12" s="9"/>
      <c r="D12" s="9"/>
      <c r="E12" s="15"/>
      <c r="F12" s="15"/>
      <c r="G12" s="59">
        <f>'งบกำไรขาดทุน Q1_62'!F32</f>
        <v>4168961.1999999899</v>
      </c>
      <c r="H12" s="59"/>
      <c r="I12" s="59">
        <f>'งบกำไรขาดทุน Q1_62'!H32</f>
        <v>52911460.57</v>
      </c>
      <c r="J12" s="59"/>
      <c r="K12" s="59">
        <f>'งบกำไรขาดทุน Q1_62'!J32</f>
        <v>126038935.93999998</v>
      </c>
      <c r="L12" s="59"/>
      <c r="M12" s="59">
        <f>'งบกำไรขาดทุน Q1_62'!L32</f>
        <v>50712820.380000003</v>
      </c>
    </row>
    <row r="13" spans="1:15" x14ac:dyDescent="0.4">
      <c r="A13" s="9"/>
      <c r="B13" s="9" t="s">
        <v>31</v>
      </c>
      <c r="C13" s="9"/>
      <c r="D13" s="9"/>
      <c r="E13" s="15"/>
      <c r="F13" s="15"/>
      <c r="G13" s="59"/>
      <c r="H13" s="59"/>
      <c r="I13" s="59"/>
      <c r="J13" s="59"/>
      <c r="K13" s="59"/>
      <c r="L13" s="59"/>
      <c r="M13" s="59"/>
    </row>
    <row r="14" spans="1:15" x14ac:dyDescent="0.4">
      <c r="A14" s="9"/>
      <c r="B14" s="9"/>
      <c r="C14" s="9"/>
      <c r="D14" s="30" t="s">
        <v>4</v>
      </c>
      <c r="E14" s="16" t="s">
        <v>204</v>
      </c>
      <c r="F14" s="15"/>
      <c r="G14" s="59">
        <v>929537.23</v>
      </c>
      <c r="H14" s="59"/>
      <c r="I14" s="59">
        <v>995079.07</v>
      </c>
      <c r="J14" s="59"/>
      <c r="K14" s="59">
        <v>919549.06</v>
      </c>
      <c r="L14" s="59"/>
      <c r="M14" s="59">
        <v>990799.4</v>
      </c>
    </row>
    <row r="15" spans="1:15" x14ac:dyDescent="0.4">
      <c r="A15" s="9"/>
      <c r="B15" s="9"/>
      <c r="C15" s="9"/>
      <c r="D15" s="9" t="s">
        <v>101</v>
      </c>
      <c r="E15" s="16"/>
      <c r="F15" s="15"/>
      <c r="G15" s="59">
        <v>0</v>
      </c>
      <c r="H15" s="59"/>
      <c r="I15" s="59">
        <v>-400000</v>
      </c>
      <c r="J15" s="59"/>
      <c r="K15" s="59">
        <v>0</v>
      </c>
      <c r="L15" s="59"/>
      <c r="M15" s="59">
        <v>0</v>
      </c>
    </row>
    <row r="16" spans="1:15" x14ac:dyDescent="0.4">
      <c r="A16" s="9"/>
      <c r="B16" s="9"/>
      <c r="C16" s="9"/>
      <c r="D16" s="9" t="s">
        <v>169</v>
      </c>
      <c r="E16" s="114"/>
      <c r="F16" s="15"/>
      <c r="G16" s="59">
        <v>0</v>
      </c>
      <c r="H16" s="59"/>
      <c r="I16" s="59">
        <v>-1000000</v>
      </c>
      <c r="J16" s="59"/>
      <c r="K16" s="59">
        <v>0</v>
      </c>
      <c r="L16" s="59"/>
      <c r="M16" s="59">
        <v>-1000000</v>
      </c>
    </row>
    <row r="17" spans="1:13" x14ac:dyDescent="0.4">
      <c r="A17" s="9"/>
      <c r="B17" s="9"/>
      <c r="C17" s="9"/>
      <c r="D17" s="30" t="s">
        <v>73</v>
      </c>
      <c r="E17" s="69">
        <v>4.4000000000000004</v>
      </c>
      <c r="F17" s="16"/>
      <c r="G17" s="59">
        <v>22074145.73</v>
      </c>
      <c r="H17" s="76"/>
      <c r="I17" s="59">
        <v>52808632.259999998</v>
      </c>
      <c r="J17" s="76"/>
      <c r="K17" s="59">
        <v>-4246630.6900000004</v>
      </c>
      <c r="L17" s="59"/>
      <c r="M17" s="59">
        <v>33390252.300000001</v>
      </c>
    </row>
    <row r="18" spans="1:13" x14ac:dyDescent="0.4">
      <c r="A18" s="9"/>
      <c r="B18" s="9"/>
      <c r="C18" s="9"/>
      <c r="D18" s="30" t="s">
        <v>186</v>
      </c>
      <c r="E18" s="69"/>
      <c r="F18" s="16"/>
      <c r="G18" s="59">
        <v>-7126549</v>
      </c>
      <c r="H18" s="76"/>
      <c r="I18" s="59">
        <v>-7352064.2000000002</v>
      </c>
      <c r="J18" s="76"/>
      <c r="K18" s="59">
        <v>-7092954</v>
      </c>
      <c r="L18" s="59"/>
      <c r="M18" s="59">
        <v>-7186200</v>
      </c>
    </row>
    <row r="19" spans="1:13" x14ac:dyDescent="0.4">
      <c r="A19" s="9"/>
      <c r="B19" s="9"/>
      <c r="C19" s="9"/>
      <c r="D19" s="30" t="s">
        <v>197</v>
      </c>
      <c r="E19" s="69"/>
      <c r="F19" s="16"/>
      <c r="G19" s="59">
        <v>0</v>
      </c>
      <c r="H19" s="76"/>
      <c r="I19" s="59">
        <v>0</v>
      </c>
      <c r="J19" s="76"/>
      <c r="K19" s="59">
        <v>-94800000</v>
      </c>
      <c r="L19" s="59"/>
      <c r="M19" s="59">
        <v>0</v>
      </c>
    </row>
    <row r="20" spans="1:13" ht="18" customHeight="1" x14ac:dyDescent="0.4">
      <c r="A20" s="9"/>
      <c r="B20" s="9"/>
      <c r="C20" s="9"/>
      <c r="D20" s="30" t="s">
        <v>116</v>
      </c>
      <c r="E20" s="15">
        <v>17</v>
      </c>
      <c r="F20" s="16"/>
      <c r="G20" s="59">
        <v>591621</v>
      </c>
      <c r="H20" s="76"/>
      <c r="I20" s="59">
        <v>556537</v>
      </c>
      <c r="J20" s="76"/>
      <c r="K20" s="59">
        <v>518921</v>
      </c>
      <c r="L20" s="59"/>
      <c r="M20" s="59">
        <v>484066</v>
      </c>
    </row>
    <row r="21" spans="1:13" x14ac:dyDescent="0.4">
      <c r="D21" s="5" t="s">
        <v>144</v>
      </c>
      <c r="E21" s="7">
        <v>13.1</v>
      </c>
      <c r="G21" s="14">
        <v>6455833.4800000004</v>
      </c>
      <c r="I21" s="14">
        <v>31785570.09</v>
      </c>
      <c r="K21" s="14">
        <v>6455833.4800000004</v>
      </c>
      <c r="M21" s="14">
        <v>31081334.620000001</v>
      </c>
    </row>
    <row r="22" spans="1:13" x14ac:dyDescent="0.4">
      <c r="A22" s="9"/>
      <c r="B22" s="9"/>
      <c r="C22" s="9"/>
      <c r="D22" s="5" t="s">
        <v>139</v>
      </c>
      <c r="E22" s="69">
        <v>13.1</v>
      </c>
      <c r="F22" s="16"/>
      <c r="G22" s="76">
        <v>-1652308.06</v>
      </c>
      <c r="H22" s="76"/>
      <c r="I22" s="76">
        <v>-20582281.300000001</v>
      </c>
      <c r="J22" s="76"/>
      <c r="K22" s="76">
        <v>951941.94</v>
      </c>
      <c r="L22" s="76"/>
      <c r="M22" s="76">
        <v>-20608399.5</v>
      </c>
    </row>
    <row r="23" spans="1:13" x14ac:dyDescent="0.4">
      <c r="A23" s="9"/>
      <c r="B23" s="9"/>
      <c r="C23" s="9"/>
      <c r="D23" s="30" t="s">
        <v>91</v>
      </c>
      <c r="E23" s="16"/>
      <c r="F23" s="16"/>
      <c r="G23" s="78">
        <v>3501205.45</v>
      </c>
      <c r="H23" s="76"/>
      <c r="I23" s="78">
        <v>2696381.2</v>
      </c>
      <c r="J23" s="76"/>
      <c r="K23" s="78">
        <v>3698761.61</v>
      </c>
      <c r="L23" s="76"/>
      <c r="M23" s="78">
        <v>3664210.86</v>
      </c>
    </row>
    <row r="24" spans="1:13" x14ac:dyDescent="0.4">
      <c r="A24" s="9"/>
      <c r="B24" s="9" t="s">
        <v>74</v>
      </c>
      <c r="C24" s="9"/>
      <c r="D24" s="9"/>
      <c r="E24" s="16"/>
      <c r="F24" s="16"/>
      <c r="G24" s="59">
        <f>+SUM(G12:G23)</f>
        <v>28942447.02999999</v>
      </c>
      <c r="H24" s="76"/>
      <c r="I24" s="59">
        <f>+SUM(I12:I23)</f>
        <v>112419314.69000001</v>
      </c>
      <c r="J24" s="76"/>
      <c r="K24" s="59">
        <f>+SUM(K12:K23)</f>
        <v>32444358.339999989</v>
      </c>
      <c r="L24" s="76"/>
      <c r="M24" s="59">
        <f>+SUM(M12:M23)</f>
        <v>91528884.060000002</v>
      </c>
    </row>
    <row r="25" spans="1:13" x14ac:dyDescent="0.4">
      <c r="A25" s="9"/>
      <c r="B25" s="9" t="s">
        <v>60</v>
      </c>
      <c r="C25" s="9"/>
      <c r="D25" s="9"/>
      <c r="E25" s="16"/>
      <c r="F25" s="16"/>
      <c r="G25" s="44"/>
      <c r="H25" s="68"/>
      <c r="I25" s="44"/>
      <c r="J25" s="68"/>
      <c r="K25" s="44"/>
      <c r="L25" s="68"/>
      <c r="M25" s="44"/>
    </row>
    <row r="26" spans="1:13" x14ac:dyDescent="0.4">
      <c r="A26" s="9"/>
      <c r="B26" s="9"/>
      <c r="C26" s="14" t="s">
        <v>98</v>
      </c>
      <c r="D26" s="9"/>
      <c r="E26" s="23">
        <v>4.3</v>
      </c>
      <c r="F26" s="15"/>
      <c r="G26" s="59">
        <v>-24044628.039999999</v>
      </c>
      <c r="H26" s="59"/>
      <c r="I26" s="59">
        <v>147123706.71000001</v>
      </c>
      <c r="J26" s="59"/>
      <c r="K26" s="59">
        <v>-31861380</v>
      </c>
      <c r="L26" s="59"/>
      <c r="M26" s="59">
        <v>116925478</v>
      </c>
    </row>
    <row r="27" spans="1:13" x14ac:dyDescent="0.4">
      <c r="A27" s="9"/>
      <c r="B27" s="9"/>
      <c r="C27" s="9" t="s">
        <v>94</v>
      </c>
      <c r="D27" s="9"/>
      <c r="E27" s="15">
        <v>5</v>
      </c>
      <c r="F27" s="15"/>
      <c r="G27" s="59">
        <v>100659690.77</v>
      </c>
      <c r="H27" s="59"/>
      <c r="I27" s="59">
        <v>-100844287.12</v>
      </c>
      <c r="J27" s="59"/>
      <c r="K27" s="59">
        <v>-1644745.15</v>
      </c>
      <c r="L27" s="59"/>
      <c r="M27" s="59">
        <v>-92571002.260000005</v>
      </c>
    </row>
    <row r="28" spans="1:13" x14ac:dyDescent="0.4">
      <c r="A28" s="9"/>
      <c r="B28" s="9"/>
      <c r="C28" s="9" t="s">
        <v>93</v>
      </c>
      <c r="D28" s="9"/>
      <c r="E28" s="23">
        <v>2.2000000000000002</v>
      </c>
      <c r="F28" s="15"/>
      <c r="G28" s="59">
        <v>-7624252.2199999997</v>
      </c>
      <c r="H28" s="59"/>
      <c r="I28" s="59">
        <v>1141283.97</v>
      </c>
      <c r="J28" s="59"/>
      <c r="K28" s="59">
        <v>-2618920.7999999998</v>
      </c>
      <c r="L28" s="59"/>
      <c r="M28" s="59">
        <v>-3374572</v>
      </c>
    </row>
    <row r="29" spans="1:13" x14ac:dyDescent="0.4">
      <c r="A29" s="9"/>
      <c r="B29" s="9"/>
      <c r="C29" s="9" t="s">
        <v>134</v>
      </c>
      <c r="D29" s="9"/>
      <c r="E29" s="15">
        <v>6</v>
      </c>
      <c r="F29" s="15"/>
      <c r="G29" s="59">
        <v>-69330820.920000002</v>
      </c>
      <c r="H29" s="59"/>
      <c r="I29" s="59">
        <v>36377714.170000002</v>
      </c>
      <c r="J29" s="59"/>
      <c r="K29" s="59">
        <v>-68704296.599999994</v>
      </c>
      <c r="L29" s="59"/>
      <c r="M29" s="59">
        <v>32215073.82</v>
      </c>
    </row>
    <row r="30" spans="1:13" x14ac:dyDescent="0.4">
      <c r="A30" s="9"/>
      <c r="B30" s="9"/>
      <c r="C30" s="9" t="s">
        <v>135</v>
      </c>
      <c r="D30" s="9"/>
      <c r="E30" s="23">
        <v>2.2999999999999998</v>
      </c>
      <c r="F30" s="15"/>
      <c r="G30" s="59">
        <v>0</v>
      </c>
      <c r="H30" s="59"/>
      <c r="I30" s="59">
        <v>0</v>
      </c>
      <c r="J30" s="59"/>
      <c r="K30" s="59">
        <v>72629075.930000007</v>
      </c>
      <c r="L30" s="59"/>
      <c r="M30" s="59">
        <v>-6784.93</v>
      </c>
    </row>
    <row r="31" spans="1:13" x14ac:dyDescent="0.4">
      <c r="A31" s="9"/>
      <c r="B31" s="9"/>
      <c r="C31" s="9" t="s">
        <v>45</v>
      </c>
      <c r="D31" s="9"/>
      <c r="E31" s="15"/>
      <c r="F31" s="15"/>
      <c r="G31" s="59">
        <v>378638.18</v>
      </c>
      <c r="H31" s="59"/>
      <c r="I31" s="59">
        <v>-5466986.54</v>
      </c>
      <c r="J31" s="59"/>
      <c r="K31" s="59">
        <v>421885.5</v>
      </c>
      <c r="L31" s="59"/>
      <c r="M31" s="59">
        <v>-5643298.0899999999</v>
      </c>
    </row>
    <row r="32" spans="1:13" x14ac:dyDescent="0.4">
      <c r="A32" s="9"/>
      <c r="B32" s="9"/>
      <c r="C32" s="9" t="s">
        <v>47</v>
      </c>
      <c r="D32" s="9"/>
      <c r="E32" s="8"/>
      <c r="F32" s="15"/>
      <c r="G32" s="59">
        <v>-237743.25</v>
      </c>
      <c r="H32" s="59"/>
      <c r="I32" s="59">
        <v>-721.48</v>
      </c>
      <c r="J32" s="59"/>
      <c r="K32" s="59">
        <v>-221771.92</v>
      </c>
      <c r="L32" s="59"/>
      <c r="M32" s="59">
        <v>0</v>
      </c>
    </row>
    <row r="33" spans="1:25" x14ac:dyDescent="0.4">
      <c r="A33" s="9"/>
      <c r="B33" s="9" t="s">
        <v>61</v>
      </c>
      <c r="C33" s="9"/>
      <c r="D33" s="9"/>
      <c r="E33" s="15"/>
      <c r="F33" s="15"/>
      <c r="G33" s="59"/>
      <c r="H33" s="59"/>
      <c r="I33" s="59"/>
      <c r="J33" s="59"/>
      <c r="K33" s="59"/>
      <c r="L33" s="59"/>
      <c r="M33" s="59"/>
    </row>
    <row r="34" spans="1:25" x14ac:dyDescent="0.4">
      <c r="A34" s="9"/>
      <c r="B34" s="9"/>
      <c r="C34" s="9" t="s">
        <v>95</v>
      </c>
      <c r="D34" s="9"/>
      <c r="E34" s="15">
        <v>15</v>
      </c>
      <c r="F34" s="15"/>
      <c r="G34" s="59">
        <v>229359.8</v>
      </c>
      <c r="H34" s="59"/>
      <c r="I34" s="59">
        <v>902089.24</v>
      </c>
      <c r="J34" s="59"/>
      <c r="K34" s="59">
        <v>0</v>
      </c>
      <c r="L34" s="59"/>
      <c r="M34" s="59">
        <v>0</v>
      </c>
    </row>
    <row r="35" spans="1:25" x14ac:dyDescent="0.4">
      <c r="A35" s="9"/>
      <c r="B35" s="9"/>
      <c r="C35" s="9" t="s">
        <v>96</v>
      </c>
      <c r="D35" s="9"/>
      <c r="E35" s="23"/>
      <c r="F35" s="15"/>
      <c r="G35" s="59">
        <v>0</v>
      </c>
      <c r="H35" s="59"/>
      <c r="I35" s="59">
        <v>0</v>
      </c>
      <c r="J35" s="59"/>
      <c r="K35" s="59">
        <v>0</v>
      </c>
      <c r="L35" s="59"/>
      <c r="M35" s="59">
        <v>-92970000</v>
      </c>
    </row>
    <row r="36" spans="1:25" x14ac:dyDescent="0.4">
      <c r="A36" s="9"/>
      <c r="B36" s="9"/>
      <c r="C36" s="9" t="s">
        <v>136</v>
      </c>
      <c r="D36" s="9"/>
      <c r="E36" s="15">
        <v>16</v>
      </c>
      <c r="F36" s="15"/>
      <c r="G36" s="59">
        <v>-16091097.289999999</v>
      </c>
      <c r="H36" s="59"/>
      <c r="I36" s="59">
        <v>-20079209.489999998</v>
      </c>
      <c r="J36" s="59"/>
      <c r="K36" s="59">
        <v>-15998164.280000001</v>
      </c>
      <c r="L36" s="59"/>
      <c r="M36" s="59">
        <v>-20694203.809999999</v>
      </c>
    </row>
    <row r="37" spans="1:25" x14ac:dyDescent="0.4">
      <c r="A37" s="9"/>
      <c r="B37" s="9"/>
      <c r="C37" s="9" t="s">
        <v>165</v>
      </c>
      <c r="D37" s="9"/>
      <c r="E37" s="23"/>
      <c r="F37" s="15"/>
      <c r="G37" s="59">
        <v>0</v>
      </c>
      <c r="H37" s="59"/>
      <c r="I37" s="59">
        <v>0</v>
      </c>
      <c r="J37" s="59"/>
      <c r="K37" s="59">
        <v>0</v>
      </c>
      <c r="L37" s="59"/>
      <c r="M37" s="59">
        <v>907813.87</v>
      </c>
    </row>
    <row r="38" spans="1:25" x14ac:dyDescent="0.4">
      <c r="A38" s="9"/>
      <c r="B38" s="9"/>
      <c r="C38" s="9" t="s">
        <v>50</v>
      </c>
      <c r="D38" s="9"/>
      <c r="E38" s="15"/>
      <c r="F38" s="15"/>
      <c r="G38" s="59">
        <v>767722.26</v>
      </c>
      <c r="H38" s="59"/>
      <c r="I38" s="59">
        <v>12242457.23</v>
      </c>
      <c r="J38" s="59"/>
      <c r="K38" s="59">
        <v>631332.27</v>
      </c>
      <c r="L38" s="59"/>
      <c r="M38" s="59">
        <v>11434592.560000001</v>
      </c>
    </row>
    <row r="39" spans="1:25" x14ac:dyDescent="0.4">
      <c r="A39" s="9"/>
      <c r="B39" s="9"/>
      <c r="C39" s="9" t="s">
        <v>178</v>
      </c>
      <c r="D39" s="9"/>
      <c r="E39" s="15"/>
      <c r="F39" s="15"/>
      <c r="G39" s="78">
        <v>591621</v>
      </c>
      <c r="H39" s="59"/>
      <c r="I39" s="78">
        <v>556537</v>
      </c>
      <c r="J39" s="59"/>
      <c r="K39" s="78">
        <v>518921</v>
      </c>
      <c r="L39" s="59"/>
      <c r="M39" s="78">
        <v>484066</v>
      </c>
    </row>
    <row r="40" spans="1:25" s="9" customFormat="1" x14ac:dyDescent="0.4">
      <c r="B40" s="9" t="s">
        <v>78</v>
      </c>
      <c r="E40" s="15"/>
      <c r="F40" s="15"/>
      <c r="G40" s="59">
        <f>SUM(G24:G39)</f>
        <v>14240937.319999991</v>
      </c>
      <c r="H40" s="59"/>
      <c r="I40" s="59">
        <f>SUM(I24:I39)</f>
        <v>184371898.38000003</v>
      </c>
      <c r="J40" s="59"/>
      <c r="K40" s="59">
        <f>SUM(K24:K39)</f>
        <v>-14403705.710000003</v>
      </c>
      <c r="L40" s="59"/>
      <c r="M40" s="59">
        <f>SUM(M24:M39)</f>
        <v>38236047.219999999</v>
      </c>
    </row>
    <row r="41" spans="1:25" s="9" customFormat="1" x14ac:dyDescent="0.4">
      <c r="C41" s="9" t="s">
        <v>79</v>
      </c>
      <c r="E41" s="15"/>
      <c r="F41" s="15"/>
      <c r="G41" s="59">
        <v>-3501205.45</v>
      </c>
      <c r="H41" s="59"/>
      <c r="I41" s="59">
        <v>-2696381.2</v>
      </c>
      <c r="J41" s="59"/>
      <c r="K41" s="59">
        <v>-3698761.61</v>
      </c>
      <c r="L41" s="59"/>
      <c r="M41" s="59">
        <v>-3664210.86</v>
      </c>
    </row>
    <row r="42" spans="1:25" s="9" customFormat="1" x14ac:dyDescent="0.4">
      <c r="C42" s="9" t="s">
        <v>80</v>
      </c>
      <c r="E42" s="15"/>
      <c r="F42" s="15"/>
      <c r="G42" s="59">
        <v>-237743.25</v>
      </c>
      <c r="H42" s="59"/>
      <c r="I42" s="59">
        <v>-530462.12</v>
      </c>
      <c r="J42" s="59"/>
      <c r="K42" s="59">
        <v>-221771.92</v>
      </c>
      <c r="L42" s="59"/>
      <c r="M42" s="59">
        <v>-245585.35</v>
      </c>
    </row>
    <row r="43" spans="1:25" x14ac:dyDescent="0.4">
      <c r="A43" s="9"/>
      <c r="B43" s="9"/>
      <c r="C43" s="9"/>
      <c r="D43" s="9" t="s">
        <v>81</v>
      </c>
      <c r="E43" s="15"/>
      <c r="F43" s="15"/>
      <c r="G43" s="73">
        <f>SUM(G40:G42)</f>
        <v>10501988.61999999</v>
      </c>
      <c r="H43" s="59"/>
      <c r="I43" s="73">
        <f>SUM(I40:I42)</f>
        <v>181145055.06000003</v>
      </c>
      <c r="J43" s="59"/>
      <c r="K43" s="73">
        <f>SUM(K40:K42)</f>
        <v>-18324239.240000006</v>
      </c>
      <c r="L43" s="59"/>
      <c r="M43" s="73">
        <f>SUM(M40:M42)</f>
        <v>34326251.009999998</v>
      </c>
    </row>
    <row r="44" spans="1:25" ht="12" customHeight="1" x14ac:dyDescent="0.4">
      <c r="A44" s="9"/>
      <c r="B44" s="9"/>
      <c r="C44" s="9"/>
      <c r="D44" s="9"/>
      <c r="E44" s="15"/>
      <c r="F44" s="15"/>
      <c r="G44" s="76"/>
      <c r="H44" s="59"/>
      <c r="I44" s="76"/>
      <c r="J44" s="59"/>
      <c r="K44" s="76"/>
      <c r="L44" s="59"/>
      <c r="M44" s="76"/>
    </row>
    <row r="45" spans="1:25" x14ac:dyDescent="0.4">
      <c r="A45" s="5" t="s">
        <v>217</v>
      </c>
      <c r="B45" s="9"/>
      <c r="C45" s="9"/>
      <c r="D45" s="9"/>
      <c r="E45" s="15"/>
      <c r="F45" s="15"/>
      <c r="G45" s="76"/>
      <c r="H45" s="59"/>
      <c r="I45" s="76"/>
      <c r="J45" s="59"/>
      <c r="K45" s="76"/>
      <c r="L45" s="59"/>
      <c r="M45" s="76"/>
    </row>
    <row r="46" spans="1:25" x14ac:dyDescent="0.4">
      <c r="A46" s="5"/>
      <c r="B46" s="9"/>
      <c r="C46" s="9"/>
      <c r="D46" s="9"/>
      <c r="E46" s="15"/>
      <c r="F46" s="15"/>
      <c r="G46" s="17"/>
      <c r="H46" s="8"/>
      <c r="I46" s="17"/>
      <c r="J46" s="8"/>
      <c r="K46" s="17"/>
      <c r="L46" s="8"/>
      <c r="M46" s="17"/>
    </row>
    <row r="47" spans="1:25" x14ac:dyDescent="0.4">
      <c r="A47" s="5"/>
      <c r="B47" s="9"/>
      <c r="C47" s="9"/>
      <c r="D47" s="9"/>
      <c r="E47" s="15"/>
      <c r="F47" s="15"/>
      <c r="G47" s="17"/>
      <c r="H47" s="8"/>
      <c r="I47" s="17"/>
      <c r="J47" s="8"/>
      <c r="K47" s="17"/>
      <c r="L47" s="8"/>
      <c r="M47" s="17"/>
    </row>
    <row r="48" spans="1:25" s="5" customFormat="1" x14ac:dyDescent="0.4">
      <c r="A48" s="114"/>
      <c r="B48" s="18" t="s">
        <v>21</v>
      </c>
      <c r="C48" s="114"/>
      <c r="D48" s="18"/>
      <c r="E48" s="114"/>
      <c r="F48" s="18" t="s">
        <v>21</v>
      </c>
      <c r="G48" s="114"/>
      <c r="H48" s="114"/>
      <c r="I48" s="114"/>
      <c r="J48" s="114"/>
      <c r="K48" s="114"/>
      <c r="L48" s="114"/>
      <c r="M48" s="114"/>
      <c r="N48" s="12"/>
      <c r="O48" s="12"/>
      <c r="P48" s="17"/>
      <c r="Q48" s="12"/>
      <c r="R48" s="12"/>
      <c r="S48" s="12"/>
      <c r="T48" s="12"/>
      <c r="U48" s="12"/>
      <c r="V48" s="12"/>
      <c r="W48" s="12"/>
      <c r="X48" s="12"/>
      <c r="Y48" s="12"/>
    </row>
    <row r="49" spans="1:25" s="5" customFormat="1" x14ac:dyDescent="0.4">
      <c r="A49" s="114"/>
      <c r="B49" s="18"/>
      <c r="C49" s="114"/>
      <c r="D49" s="18"/>
      <c r="E49" s="114"/>
      <c r="F49" s="18"/>
      <c r="G49" s="114"/>
      <c r="H49" s="114"/>
      <c r="I49" s="114"/>
      <c r="J49" s="114"/>
      <c r="K49" s="114"/>
      <c r="L49" s="114"/>
      <c r="M49" s="114"/>
      <c r="N49" s="12"/>
      <c r="O49" s="12"/>
      <c r="P49" s="17"/>
      <c r="Q49" s="12"/>
      <c r="R49" s="12"/>
      <c r="S49" s="12"/>
      <c r="T49" s="12"/>
      <c r="U49" s="12"/>
      <c r="V49" s="12"/>
      <c r="W49" s="12"/>
      <c r="X49" s="12"/>
      <c r="Y49" s="12"/>
    </row>
    <row r="50" spans="1:25" s="5" customFormat="1" x14ac:dyDescent="0.4">
      <c r="A50" s="114"/>
      <c r="B50" s="18"/>
      <c r="C50" s="114"/>
      <c r="D50" s="18"/>
      <c r="E50" s="114"/>
      <c r="F50" s="18"/>
      <c r="G50" s="114"/>
      <c r="H50" s="114"/>
      <c r="I50" s="114"/>
      <c r="J50" s="114"/>
      <c r="K50" s="134" t="s">
        <v>221</v>
      </c>
      <c r="L50" s="134"/>
      <c r="M50" s="134"/>
      <c r="N50" s="12"/>
      <c r="O50" s="12"/>
      <c r="P50" s="17"/>
      <c r="Q50" s="12"/>
      <c r="R50" s="12"/>
      <c r="S50" s="12"/>
      <c r="T50" s="12"/>
      <c r="U50" s="12"/>
      <c r="V50" s="12"/>
      <c r="W50" s="12"/>
      <c r="X50" s="12"/>
      <c r="Y50" s="12"/>
    </row>
    <row r="51" spans="1:25" x14ac:dyDescent="0.4">
      <c r="A51" s="125" t="s">
        <v>52</v>
      </c>
      <c r="B51" s="125"/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</row>
    <row r="52" spans="1:25" x14ac:dyDescent="0.4">
      <c r="A52" s="126" t="s">
        <v>29</v>
      </c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</row>
    <row r="53" spans="1:25" x14ac:dyDescent="0.4">
      <c r="A53" s="126" t="str">
        <f>+A4</f>
        <v>สำหรับงวดสามเดือนสิ้นสุดวันที่ 31 มีนาคม 2562</v>
      </c>
      <c r="B53" s="126"/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</row>
    <row r="54" spans="1:25" ht="9.75" customHeight="1" x14ac:dyDescent="0.4">
      <c r="A54" s="116"/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</row>
    <row r="55" spans="1:25" x14ac:dyDescent="0.4">
      <c r="A55" s="116"/>
      <c r="B55" s="116"/>
      <c r="C55" s="116"/>
      <c r="D55" s="116"/>
      <c r="E55" s="116"/>
      <c r="F55" s="116"/>
      <c r="G55" s="130" t="s">
        <v>13</v>
      </c>
      <c r="H55" s="130"/>
      <c r="I55" s="130"/>
      <c r="J55" s="130"/>
      <c r="K55" s="130"/>
      <c r="L55" s="130"/>
      <c r="M55" s="130"/>
    </row>
    <row r="56" spans="1:25" x14ac:dyDescent="0.4">
      <c r="G56" s="130" t="s">
        <v>34</v>
      </c>
      <c r="H56" s="130"/>
      <c r="I56" s="130"/>
      <c r="J56" s="4"/>
      <c r="K56" s="130" t="s">
        <v>35</v>
      </c>
      <c r="L56" s="130"/>
      <c r="M56" s="130"/>
    </row>
    <row r="57" spans="1:25" x14ac:dyDescent="0.4">
      <c r="G57" s="122" t="str">
        <f>+G8</f>
        <v>สำหรับงวดสามเดือนสิ้นสุดวันที่ 31 มีนาคม</v>
      </c>
      <c r="H57" s="122"/>
      <c r="I57" s="122"/>
      <c r="J57" s="122"/>
      <c r="K57" s="122"/>
      <c r="L57" s="122"/>
      <c r="M57" s="122"/>
    </row>
    <row r="58" spans="1:25" ht="18.75" customHeight="1" x14ac:dyDescent="0.4">
      <c r="G58" s="31" t="str">
        <f>+G9</f>
        <v>2562</v>
      </c>
      <c r="H58" s="114"/>
      <c r="I58" s="31" t="str">
        <f>+I9</f>
        <v>2561</v>
      </c>
      <c r="J58" s="21"/>
      <c r="K58" s="31" t="str">
        <f>+K9</f>
        <v>2562</v>
      </c>
      <c r="L58" s="114"/>
      <c r="M58" s="31" t="str">
        <f>+M9</f>
        <v>2561</v>
      </c>
      <c r="N58" s="114"/>
      <c r="O58" s="21"/>
    </row>
    <row r="59" spans="1:25" x14ac:dyDescent="0.4">
      <c r="A59" s="9" t="s">
        <v>7</v>
      </c>
      <c r="B59" s="9"/>
      <c r="C59" s="9"/>
      <c r="D59" s="9"/>
      <c r="E59" s="15"/>
      <c r="F59" s="15"/>
      <c r="G59" s="8"/>
      <c r="H59" s="8"/>
      <c r="I59" s="8"/>
      <c r="J59" s="8"/>
      <c r="K59" s="8"/>
      <c r="L59" s="8"/>
      <c r="M59" s="8"/>
    </row>
    <row r="60" spans="1:25" ht="18" hidden="1" customHeight="1" x14ac:dyDescent="0.4">
      <c r="A60" s="9"/>
      <c r="B60" s="9" t="s">
        <v>187</v>
      </c>
      <c r="C60" s="9"/>
      <c r="D60" s="9"/>
      <c r="E60" s="114"/>
      <c r="F60" s="15"/>
      <c r="G60" s="59">
        <v>0</v>
      </c>
      <c r="H60" s="59"/>
      <c r="I60" s="59">
        <v>0</v>
      </c>
      <c r="J60" s="59"/>
      <c r="K60" s="8">
        <v>0</v>
      </c>
      <c r="L60" s="59"/>
      <c r="M60" s="8">
        <v>0</v>
      </c>
    </row>
    <row r="61" spans="1:25" x14ac:dyDescent="0.4">
      <c r="A61" s="9"/>
      <c r="B61" s="9" t="s">
        <v>141</v>
      </c>
      <c r="C61" s="9"/>
      <c r="D61" s="9"/>
      <c r="E61" s="114">
        <v>9</v>
      </c>
      <c r="F61" s="15"/>
      <c r="G61" s="59">
        <v>10.9</v>
      </c>
      <c r="H61" s="59"/>
      <c r="I61" s="59">
        <v>1000024.83</v>
      </c>
      <c r="J61" s="59"/>
      <c r="K61" s="59">
        <v>0</v>
      </c>
      <c r="L61" s="59"/>
      <c r="M61" s="59">
        <v>1000000</v>
      </c>
    </row>
    <row r="62" spans="1:25" s="9" customFormat="1" x14ac:dyDescent="0.4">
      <c r="B62" s="9" t="s">
        <v>82</v>
      </c>
      <c r="E62" s="15">
        <v>11</v>
      </c>
      <c r="F62" s="15"/>
      <c r="G62" s="59">
        <v>0</v>
      </c>
      <c r="H62" s="59"/>
      <c r="I62" s="59">
        <v>-3000</v>
      </c>
      <c r="J62" s="59"/>
      <c r="K62" s="59">
        <v>0</v>
      </c>
      <c r="L62" s="59"/>
      <c r="M62" s="59">
        <v>-3000</v>
      </c>
    </row>
    <row r="63" spans="1:25" x14ac:dyDescent="0.4">
      <c r="A63" s="9"/>
      <c r="B63" s="9" t="s">
        <v>188</v>
      </c>
      <c r="D63" s="9"/>
      <c r="E63" s="15" t="s">
        <v>205</v>
      </c>
      <c r="F63" s="15"/>
      <c r="G63" s="59">
        <v>11000000</v>
      </c>
      <c r="H63" s="59"/>
      <c r="I63" s="59">
        <v>-580000000</v>
      </c>
      <c r="J63" s="59"/>
      <c r="K63" s="59">
        <v>11000000</v>
      </c>
      <c r="L63" s="59"/>
      <c r="M63" s="59">
        <v>-580000000</v>
      </c>
    </row>
    <row r="64" spans="1:25" x14ac:dyDescent="0.4">
      <c r="A64" s="9"/>
      <c r="B64" s="9" t="s">
        <v>189</v>
      </c>
      <c r="D64" s="9"/>
      <c r="E64" s="23">
        <v>2.4</v>
      </c>
      <c r="F64" s="15"/>
      <c r="G64" s="59">
        <v>0</v>
      </c>
      <c r="H64" s="59"/>
      <c r="I64" s="59">
        <v>0</v>
      </c>
      <c r="J64" s="59"/>
      <c r="K64" s="59">
        <v>-3000000</v>
      </c>
      <c r="L64" s="59"/>
      <c r="M64" s="59">
        <v>5000000</v>
      </c>
    </row>
    <row r="65" spans="1:16" x14ac:dyDescent="0.4">
      <c r="A65" s="9"/>
      <c r="B65" s="9" t="s">
        <v>186</v>
      </c>
      <c r="D65" s="9"/>
      <c r="E65" s="23"/>
      <c r="F65" s="15"/>
      <c r="G65" s="59">
        <v>7126549</v>
      </c>
      <c r="H65" s="59"/>
      <c r="I65" s="59">
        <v>7352064.2000000002</v>
      </c>
      <c r="J65" s="59"/>
      <c r="K65" s="59">
        <v>7092954</v>
      </c>
      <c r="L65" s="59"/>
      <c r="M65" s="59">
        <v>7186200</v>
      </c>
    </row>
    <row r="66" spans="1:16" x14ac:dyDescent="0.4">
      <c r="A66" s="9"/>
      <c r="B66" s="9" t="s">
        <v>197</v>
      </c>
      <c r="C66" s="9"/>
      <c r="D66" s="9"/>
      <c r="E66" s="114"/>
      <c r="F66" s="15"/>
      <c r="G66" s="59">
        <v>0</v>
      </c>
      <c r="H66" s="59"/>
      <c r="I66" s="59">
        <v>0</v>
      </c>
      <c r="J66" s="59"/>
      <c r="K66" s="59">
        <v>94800000</v>
      </c>
      <c r="L66" s="59"/>
      <c r="M66" s="59">
        <v>0</v>
      </c>
    </row>
    <row r="67" spans="1:16" x14ac:dyDescent="0.4">
      <c r="A67" s="9"/>
      <c r="B67" s="9"/>
      <c r="C67" s="9"/>
      <c r="D67" s="9" t="s">
        <v>75</v>
      </c>
      <c r="E67" s="15"/>
      <c r="F67" s="15"/>
      <c r="G67" s="73">
        <f>SUM(G60:G66)</f>
        <v>18126559.899999999</v>
      </c>
      <c r="H67" s="76"/>
      <c r="I67" s="73">
        <f>SUM(I60:I66)</f>
        <v>-571650910.96999991</v>
      </c>
      <c r="J67" s="76"/>
      <c r="K67" s="73">
        <f>SUM(K60:K66)</f>
        <v>109892954</v>
      </c>
      <c r="L67" s="76"/>
      <c r="M67" s="73">
        <f>SUM(M60:M66)</f>
        <v>-566816800</v>
      </c>
    </row>
    <row r="68" spans="1:16" x14ac:dyDescent="0.4">
      <c r="A68" s="9" t="s">
        <v>11</v>
      </c>
      <c r="B68" s="9"/>
      <c r="C68" s="9"/>
      <c r="D68" s="9"/>
      <c r="E68" s="15"/>
      <c r="F68" s="15"/>
      <c r="G68" s="76"/>
      <c r="H68" s="76"/>
      <c r="I68" s="76"/>
      <c r="J68" s="76"/>
      <c r="K68" s="76"/>
      <c r="L68" s="76"/>
      <c r="M68" s="76"/>
    </row>
    <row r="69" spans="1:16" s="9" customFormat="1" x14ac:dyDescent="0.4">
      <c r="B69" s="9" t="s">
        <v>190</v>
      </c>
      <c r="E69" s="15">
        <v>14</v>
      </c>
      <c r="F69" s="15"/>
      <c r="G69" s="59">
        <v>0</v>
      </c>
      <c r="H69" s="59"/>
      <c r="I69" s="59">
        <v>300000000</v>
      </c>
      <c r="J69" s="59"/>
      <c r="K69" s="59">
        <v>0</v>
      </c>
      <c r="L69" s="59"/>
      <c r="M69" s="59">
        <v>300000000</v>
      </c>
    </row>
    <row r="70" spans="1:16" s="9" customFormat="1" x14ac:dyDescent="0.4">
      <c r="B70" s="9" t="s">
        <v>150</v>
      </c>
      <c r="E70" s="23">
        <v>2.5</v>
      </c>
      <c r="F70" s="15"/>
      <c r="G70" s="59">
        <v>0</v>
      </c>
      <c r="H70" s="59"/>
      <c r="I70" s="59">
        <v>0</v>
      </c>
      <c r="J70" s="59"/>
      <c r="K70" s="59">
        <v>-30000000</v>
      </c>
      <c r="L70" s="59"/>
      <c r="M70" s="59">
        <v>3236400</v>
      </c>
    </row>
    <row r="71" spans="1:16" s="9" customFormat="1" x14ac:dyDescent="0.4">
      <c r="B71" s="9" t="s">
        <v>191</v>
      </c>
      <c r="E71" s="15"/>
      <c r="F71" s="15"/>
      <c r="G71" s="78">
        <v>0</v>
      </c>
      <c r="H71" s="59"/>
      <c r="I71" s="78">
        <v>-940586.15</v>
      </c>
      <c r="J71" s="59"/>
      <c r="K71" s="78">
        <v>0</v>
      </c>
      <c r="L71" s="59"/>
      <c r="M71" s="78">
        <v>-940586.15</v>
      </c>
    </row>
    <row r="72" spans="1:16" s="9" customFormat="1" hidden="1" x14ac:dyDescent="0.4">
      <c r="B72" s="12" t="s">
        <v>172</v>
      </c>
      <c r="E72" s="23"/>
      <c r="F72" s="15"/>
      <c r="G72" s="59">
        <v>0</v>
      </c>
      <c r="H72" s="59"/>
      <c r="I72" s="59">
        <v>0</v>
      </c>
      <c r="J72" s="59"/>
      <c r="K72" s="76">
        <v>0</v>
      </c>
      <c r="L72" s="59"/>
      <c r="M72" s="76">
        <v>0</v>
      </c>
    </row>
    <row r="73" spans="1:16" s="9" customFormat="1" hidden="1" x14ac:dyDescent="0.4">
      <c r="B73" s="12" t="s">
        <v>196</v>
      </c>
      <c r="E73" s="15">
        <v>8</v>
      </c>
      <c r="F73" s="15"/>
      <c r="G73" s="59">
        <v>0</v>
      </c>
      <c r="H73" s="59"/>
      <c r="I73" s="59">
        <v>0</v>
      </c>
      <c r="J73" s="59"/>
      <c r="K73" s="76">
        <v>0</v>
      </c>
      <c r="L73" s="59"/>
      <c r="M73" s="76">
        <v>0</v>
      </c>
    </row>
    <row r="74" spans="1:16" hidden="1" x14ac:dyDescent="0.4">
      <c r="A74" s="9"/>
      <c r="B74" s="9" t="s">
        <v>203</v>
      </c>
      <c r="C74" s="9"/>
      <c r="D74" s="9"/>
      <c r="E74" s="15">
        <v>20</v>
      </c>
      <c r="F74" s="15"/>
      <c r="G74" s="78">
        <v>0</v>
      </c>
      <c r="H74" s="76"/>
      <c r="I74" s="78">
        <v>0</v>
      </c>
      <c r="J74" s="76"/>
      <c r="K74" s="78">
        <v>0</v>
      </c>
      <c r="L74" s="76"/>
      <c r="M74" s="78">
        <v>0</v>
      </c>
    </row>
    <row r="75" spans="1:16" hidden="1" x14ac:dyDescent="0.4">
      <c r="A75" s="9"/>
      <c r="B75" s="9" t="s">
        <v>143</v>
      </c>
      <c r="C75" s="9"/>
      <c r="D75" s="9"/>
      <c r="E75" s="114">
        <v>4.3</v>
      </c>
      <c r="F75" s="15"/>
      <c r="G75" s="78">
        <f>-132351417.18+132351417.18</f>
        <v>0</v>
      </c>
      <c r="H75" s="76"/>
      <c r="I75" s="78">
        <f>-132351417.18+132351417.18</f>
        <v>0</v>
      </c>
      <c r="J75" s="76"/>
      <c r="K75" s="78">
        <v>0</v>
      </c>
      <c r="L75" s="76"/>
      <c r="M75" s="78">
        <v>0</v>
      </c>
    </row>
    <row r="76" spans="1:16" x14ac:dyDescent="0.4">
      <c r="A76" s="9"/>
      <c r="B76" s="9"/>
      <c r="C76" s="9"/>
      <c r="D76" s="9" t="s">
        <v>76</v>
      </c>
      <c r="E76" s="15"/>
      <c r="F76" s="15"/>
      <c r="G76" s="78">
        <f>SUM(G69:G75)</f>
        <v>0</v>
      </c>
      <c r="H76" s="76"/>
      <c r="I76" s="78">
        <f>SUM(I69:I75)</f>
        <v>299059413.85000002</v>
      </c>
      <c r="J76" s="76"/>
      <c r="K76" s="78">
        <f>SUM(K69:K75)</f>
        <v>-30000000</v>
      </c>
      <c r="L76" s="76"/>
      <c r="M76" s="78">
        <f>SUM(M69:M75)</f>
        <v>302295813.85000002</v>
      </c>
    </row>
    <row r="77" spans="1:16" ht="9" hidden="1" customHeight="1" x14ac:dyDescent="0.4">
      <c r="A77" s="9"/>
      <c r="B77" s="9"/>
      <c r="C77" s="9"/>
      <c r="D77" s="9"/>
      <c r="E77" s="15"/>
      <c r="F77" s="15"/>
      <c r="G77" s="76"/>
      <c r="H77" s="76"/>
      <c r="I77" s="76"/>
      <c r="J77" s="76"/>
      <c r="K77" s="76"/>
      <c r="L77" s="76"/>
      <c r="M77" s="76"/>
    </row>
    <row r="78" spans="1:16" x14ac:dyDescent="0.4">
      <c r="A78" s="9" t="s">
        <v>54</v>
      </c>
      <c r="B78" s="9"/>
      <c r="C78" s="9"/>
      <c r="D78" s="9"/>
      <c r="E78" s="15"/>
      <c r="F78" s="15"/>
      <c r="G78" s="73">
        <v>-12895207.01</v>
      </c>
      <c r="H78" s="76"/>
      <c r="I78" s="73">
        <v>-59464020.759999998</v>
      </c>
      <c r="J78" s="76"/>
      <c r="K78" s="78">
        <v>0</v>
      </c>
      <c r="L78" s="76"/>
      <c r="M78" s="78">
        <v>0</v>
      </c>
    </row>
    <row r="79" spans="1:16" x14ac:dyDescent="0.4">
      <c r="A79" s="9" t="s">
        <v>12</v>
      </c>
      <c r="B79" s="9"/>
      <c r="C79" s="9"/>
      <c r="D79" s="9"/>
      <c r="E79" s="15"/>
      <c r="F79" s="15"/>
      <c r="G79" s="95">
        <f>+G76+G67+G43+G78</f>
        <v>15733341.509999989</v>
      </c>
      <c r="H79" s="59"/>
      <c r="I79" s="95">
        <f>+I76+I67+I43+I78</f>
        <v>-150910462.81999984</v>
      </c>
      <c r="J79" s="76"/>
      <c r="K79" s="77">
        <f>+K76+K67+K43+K78</f>
        <v>61568714.75999999</v>
      </c>
      <c r="L79" s="76"/>
      <c r="M79" s="77">
        <f>+M76+M67+M43+M78</f>
        <v>-230194735.13999999</v>
      </c>
    </row>
    <row r="80" spans="1:16" x14ac:dyDescent="0.4">
      <c r="A80" s="9" t="s">
        <v>145</v>
      </c>
      <c r="B80" s="9"/>
      <c r="C80" s="9"/>
      <c r="D80" s="9"/>
      <c r="E80" s="15"/>
      <c r="F80" s="15"/>
      <c r="G80" s="71">
        <v>170710951.13999999</v>
      </c>
      <c r="H80" s="59"/>
      <c r="I80" s="71">
        <v>450323877</v>
      </c>
      <c r="J80" s="59"/>
      <c r="K80" s="59">
        <v>29506348</v>
      </c>
      <c r="L80" s="59"/>
      <c r="M80" s="59">
        <v>256250858.19999999</v>
      </c>
      <c r="O80" s="6">
        <f>-G80+'งบแสดงฐานะการเงิน Q1_62'!H12</f>
        <v>0</v>
      </c>
      <c r="P80" s="14">
        <f>K80-'งบแสดงฐานะการเงิน Q1_62'!L12</f>
        <v>0</v>
      </c>
    </row>
    <row r="81" spans="1:25" ht="18.75" thickBot="1" x14ac:dyDescent="0.45">
      <c r="A81" s="9" t="s">
        <v>146</v>
      </c>
      <c r="B81" s="9"/>
      <c r="C81" s="9"/>
      <c r="D81" s="9"/>
      <c r="E81" s="15"/>
      <c r="F81" s="15"/>
      <c r="G81" s="74">
        <f>SUM(G79:G80)</f>
        <v>186444292.64999998</v>
      </c>
      <c r="H81" s="59"/>
      <c r="I81" s="74">
        <f>SUM(I79:I80)</f>
        <v>299413414.18000019</v>
      </c>
      <c r="J81" s="59"/>
      <c r="K81" s="74">
        <f>SUM(K79:K80)</f>
        <v>91075062.75999999</v>
      </c>
      <c r="L81" s="59"/>
      <c r="M81" s="74">
        <f>SUM(M79:M80)</f>
        <v>26056123.060000002</v>
      </c>
      <c r="O81" s="14">
        <f>G81-'งบแสดงฐานะการเงิน Q1_62'!F12</f>
        <v>0</v>
      </c>
      <c r="P81" s="14">
        <f>K81-'งบแสดงฐานะการเงิน Q1_62'!J12</f>
        <v>0</v>
      </c>
    </row>
    <row r="82" spans="1:25" ht="9" customHeight="1" thickTop="1" x14ac:dyDescent="0.4">
      <c r="A82" s="9"/>
      <c r="B82" s="9"/>
      <c r="C82" s="9"/>
      <c r="D82" s="9"/>
      <c r="E82" s="15"/>
      <c r="F82" s="15"/>
      <c r="G82" s="76"/>
      <c r="H82" s="59"/>
      <c r="I82" s="76"/>
      <c r="J82" s="59"/>
      <c r="K82" s="76"/>
      <c r="L82" s="59"/>
      <c r="M82" s="76"/>
    </row>
    <row r="83" spans="1:25" hidden="1" x14ac:dyDescent="0.4">
      <c r="A83" s="70" t="s">
        <v>121</v>
      </c>
      <c r="G83" s="44"/>
      <c r="H83" s="44"/>
      <c r="I83" s="44"/>
      <c r="J83" s="44"/>
      <c r="K83" s="44"/>
      <c r="L83" s="44"/>
      <c r="M83" s="44"/>
    </row>
    <row r="84" spans="1:25" s="64" customFormat="1" hidden="1" x14ac:dyDescent="0.4">
      <c r="A84" s="9"/>
      <c r="B84" s="9" t="s">
        <v>192</v>
      </c>
      <c r="C84" s="9"/>
      <c r="D84" s="9"/>
      <c r="E84" s="15"/>
      <c r="F84" s="15"/>
      <c r="G84" s="76">
        <v>0</v>
      </c>
      <c r="H84" s="59"/>
      <c r="I84" s="76">
        <v>0</v>
      </c>
      <c r="J84" s="59"/>
      <c r="K84" s="76">
        <v>0</v>
      </c>
      <c r="L84" s="59"/>
      <c r="M84" s="76">
        <v>0</v>
      </c>
    </row>
    <row r="85" spans="1:25" s="64" customFormat="1" hidden="1" x14ac:dyDescent="0.4">
      <c r="A85" s="9"/>
      <c r="B85" s="9" t="s">
        <v>193</v>
      </c>
      <c r="C85" s="9"/>
      <c r="D85" s="9"/>
      <c r="E85" s="15"/>
      <c r="F85" s="15"/>
      <c r="G85" s="76">
        <v>0</v>
      </c>
      <c r="H85" s="59"/>
      <c r="I85" s="76">
        <v>0</v>
      </c>
      <c r="J85" s="59"/>
      <c r="K85" s="76">
        <v>0</v>
      </c>
      <c r="L85" s="59"/>
      <c r="M85" s="76">
        <v>0</v>
      </c>
    </row>
    <row r="86" spans="1:25" s="64" customFormat="1" hidden="1" x14ac:dyDescent="0.4">
      <c r="A86" s="9"/>
      <c r="B86" s="9" t="s">
        <v>194</v>
      </c>
      <c r="C86" s="9"/>
      <c r="D86" s="9"/>
      <c r="E86" s="15"/>
      <c r="F86" s="15"/>
      <c r="G86" s="76">
        <v>0</v>
      </c>
      <c r="H86" s="59"/>
      <c r="I86" s="76">
        <v>0</v>
      </c>
      <c r="J86" s="59"/>
      <c r="K86" s="76">
        <v>0</v>
      </c>
      <c r="L86" s="59"/>
      <c r="M86" s="76">
        <v>0</v>
      </c>
    </row>
    <row r="87" spans="1:25" s="64" customFormat="1" hidden="1" x14ac:dyDescent="0.4">
      <c r="A87" s="9"/>
      <c r="B87" s="9" t="s">
        <v>195</v>
      </c>
      <c r="C87" s="9"/>
      <c r="D87" s="9"/>
      <c r="E87" s="15"/>
      <c r="F87" s="15"/>
      <c r="G87" s="76">
        <v>0</v>
      </c>
      <c r="H87" s="59"/>
      <c r="I87" s="76">
        <v>0</v>
      </c>
      <c r="J87" s="59"/>
      <c r="K87" s="76">
        <v>0</v>
      </c>
      <c r="L87" s="59"/>
      <c r="M87" s="76">
        <v>0</v>
      </c>
    </row>
    <row r="88" spans="1:25" s="64" customFormat="1" x14ac:dyDescent="0.4">
      <c r="B88" s="63"/>
      <c r="D88" s="63"/>
      <c r="E88" s="63"/>
      <c r="F88" s="63"/>
      <c r="G88" s="67"/>
      <c r="H88" s="63"/>
      <c r="I88" s="65"/>
      <c r="J88" s="63"/>
      <c r="K88" s="67"/>
      <c r="L88" s="63"/>
      <c r="M88" s="67"/>
    </row>
    <row r="89" spans="1:25" s="64" customFormat="1" x14ac:dyDescent="0.4">
      <c r="A89" s="5" t="s">
        <v>217</v>
      </c>
      <c r="B89" s="63"/>
      <c r="D89" s="63"/>
      <c r="E89" s="63"/>
      <c r="F89" s="63"/>
      <c r="G89" s="67"/>
      <c r="H89" s="63"/>
      <c r="I89" s="65"/>
      <c r="J89" s="63"/>
      <c r="K89" s="67"/>
      <c r="L89" s="63"/>
      <c r="M89" s="67"/>
    </row>
    <row r="90" spans="1:25" s="64" customFormat="1" x14ac:dyDescent="0.4">
      <c r="B90" s="63"/>
      <c r="D90" s="63"/>
      <c r="E90" s="63"/>
      <c r="F90" s="63"/>
      <c r="G90" s="67"/>
      <c r="H90" s="63"/>
      <c r="I90" s="65"/>
      <c r="J90" s="63"/>
      <c r="K90" s="67"/>
      <c r="L90" s="63"/>
      <c r="M90" s="67"/>
    </row>
    <row r="92" spans="1:25" x14ac:dyDescent="0.4">
      <c r="A92" s="5"/>
    </row>
    <row r="93" spans="1:25" x14ac:dyDescent="0.4">
      <c r="A93" s="5"/>
    </row>
    <row r="94" spans="1:25" x14ac:dyDescent="0.4">
      <c r="A94" s="5"/>
    </row>
    <row r="95" spans="1:25" s="5" customFormat="1" x14ac:dyDescent="0.4">
      <c r="A95" s="114"/>
      <c r="B95" s="18" t="s">
        <v>21</v>
      </c>
      <c r="C95" s="114"/>
      <c r="D95" s="18"/>
      <c r="E95" s="114"/>
      <c r="F95" s="18" t="s">
        <v>21</v>
      </c>
      <c r="G95" s="114"/>
      <c r="H95" s="114"/>
      <c r="I95" s="114"/>
      <c r="J95" s="114"/>
      <c r="K95" s="114"/>
      <c r="L95" s="114"/>
      <c r="M95" s="114"/>
      <c r="N95" s="12"/>
      <c r="O95" s="12"/>
      <c r="P95" s="17"/>
      <c r="Q95" s="12"/>
      <c r="R95" s="12"/>
      <c r="S95" s="12"/>
      <c r="T95" s="12"/>
      <c r="U95" s="12"/>
      <c r="V95" s="12"/>
      <c r="W95" s="12"/>
      <c r="X95" s="12"/>
      <c r="Y95" s="12"/>
    </row>
    <row r="96" spans="1:25" hidden="1" x14ac:dyDescent="0.4">
      <c r="E96" s="58"/>
      <c r="O96" s="49"/>
    </row>
    <row r="97" spans="1:13" x14ac:dyDescent="0.4">
      <c r="A97" s="124"/>
      <c r="B97" s="124"/>
      <c r="C97" s="124"/>
      <c r="D97" s="124"/>
      <c r="E97" s="124"/>
      <c r="F97" s="124"/>
      <c r="G97" s="124"/>
      <c r="H97" s="124"/>
      <c r="I97" s="124"/>
      <c r="J97" s="124"/>
      <c r="K97" s="124"/>
      <c r="L97" s="124"/>
      <c r="M97" s="124"/>
    </row>
    <row r="99" spans="1:13" x14ac:dyDescent="0.4">
      <c r="A99" s="5"/>
      <c r="D99" s="120" t="s">
        <v>62</v>
      </c>
      <c r="E99" s="116"/>
      <c r="F99" s="116"/>
      <c r="G99" s="8">
        <v>186444292.65000001</v>
      </c>
      <c r="H99" s="17"/>
      <c r="I99" s="8">
        <v>299413414.18000001</v>
      </c>
      <c r="J99" s="17"/>
      <c r="K99" s="8">
        <v>91075062.760000005</v>
      </c>
      <c r="L99" s="8"/>
      <c r="M99" s="8">
        <v>26056123.059999999</v>
      </c>
    </row>
    <row r="100" spans="1:13" x14ac:dyDescent="0.4">
      <c r="A100" s="5"/>
      <c r="D100" s="120" t="s">
        <v>63</v>
      </c>
      <c r="E100" s="116"/>
      <c r="F100" s="116"/>
      <c r="G100" s="8">
        <f>+G99-G81</f>
        <v>0</v>
      </c>
      <c r="H100" s="8"/>
      <c r="I100" s="8">
        <f>+I99-I81</f>
        <v>0</v>
      </c>
      <c r="J100" s="8"/>
      <c r="K100" s="8">
        <f>+K99-K81</f>
        <v>0</v>
      </c>
      <c r="L100" s="8"/>
      <c r="M100" s="8">
        <f>+M99-M81</f>
        <v>0</v>
      </c>
    </row>
    <row r="101" spans="1:13" x14ac:dyDescent="0.4">
      <c r="A101" s="5"/>
      <c r="E101" s="116"/>
      <c r="F101" s="116"/>
    </row>
    <row r="102" spans="1:13" x14ac:dyDescent="0.4">
      <c r="E102" s="116"/>
      <c r="F102" s="116"/>
    </row>
    <row r="103" spans="1:13" x14ac:dyDescent="0.4">
      <c r="E103" s="116"/>
      <c r="F103" s="116"/>
    </row>
    <row r="104" spans="1:13" x14ac:dyDescent="0.4">
      <c r="E104" s="116"/>
      <c r="F104" s="116"/>
    </row>
    <row r="105" spans="1:13" x14ac:dyDescent="0.4">
      <c r="E105" s="116"/>
      <c r="F105" s="116"/>
    </row>
    <row r="106" spans="1:13" x14ac:dyDescent="0.4">
      <c r="E106" s="116"/>
      <c r="F106" s="116"/>
    </row>
    <row r="107" spans="1:13" x14ac:dyDescent="0.4">
      <c r="E107" s="116"/>
      <c r="F107" s="116"/>
    </row>
    <row r="108" spans="1:13" x14ac:dyDescent="0.4">
      <c r="E108" s="116"/>
      <c r="F108" s="116"/>
    </row>
    <row r="109" spans="1:13" x14ac:dyDescent="0.4">
      <c r="E109" s="116"/>
      <c r="F109" s="116"/>
    </row>
    <row r="110" spans="1:13" x14ac:dyDescent="0.4">
      <c r="E110" s="116"/>
      <c r="F110" s="116"/>
    </row>
    <row r="111" spans="1:13" x14ac:dyDescent="0.4">
      <c r="E111" s="116"/>
      <c r="F111" s="116"/>
    </row>
    <row r="112" spans="1:13" x14ac:dyDescent="0.4">
      <c r="E112" s="116"/>
      <c r="F112" s="116"/>
    </row>
    <row r="113" spans="5:6" x14ac:dyDescent="0.4">
      <c r="E113" s="116"/>
      <c r="F113" s="116"/>
    </row>
    <row r="114" spans="5:6" x14ac:dyDescent="0.4">
      <c r="E114" s="116"/>
      <c r="F114" s="116"/>
    </row>
    <row r="115" spans="5:6" x14ac:dyDescent="0.4">
      <c r="E115" s="116"/>
      <c r="F115" s="116"/>
    </row>
    <row r="116" spans="5:6" x14ac:dyDescent="0.4">
      <c r="E116" s="116"/>
      <c r="F116" s="116"/>
    </row>
    <row r="117" spans="5:6" x14ac:dyDescent="0.4">
      <c r="E117" s="116"/>
      <c r="F117" s="116"/>
    </row>
    <row r="118" spans="5:6" x14ac:dyDescent="0.4">
      <c r="E118" s="116"/>
      <c r="F118" s="116"/>
    </row>
    <row r="119" spans="5:6" x14ac:dyDescent="0.4">
      <c r="E119" s="116"/>
      <c r="F119" s="116"/>
    </row>
    <row r="120" spans="5:6" x14ac:dyDescent="0.4">
      <c r="E120" s="116"/>
      <c r="F120" s="116"/>
    </row>
    <row r="121" spans="5:6" x14ac:dyDescent="0.4">
      <c r="E121" s="116"/>
      <c r="F121" s="116"/>
    </row>
    <row r="122" spans="5:6" x14ac:dyDescent="0.4">
      <c r="E122" s="116"/>
      <c r="F122" s="116"/>
    </row>
    <row r="123" spans="5:6" x14ac:dyDescent="0.4">
      <c r="E123" s="116"/>
      <c r="F123" s="116"/>
    </row>
    <row r="124" spans="5:6" x14ac:dyDescent="0.4">
      <c r="E124" s="116"/>
      <c r="F124" s="116"/>
    </row>
    <row r="125" spans="5:6" x14ac:dyDescent="0.4">
      <c r="E125" s="116"/>
      <c r="F125" s="116"/>
    </row>
    <row r="126" spans="5:6" x14ac:dyDescent="0.4">
      <c r="E126" s="116"/>
      <c r="F126" s="116"/>
    </row>
    <row r="127" spans="5:6" x14ac:dyDescent="0.4">
      <c r="E127" s="116"/>
      <c r="F127" s="116"/>
    </row>
    <row r="128" spans="5:6" x14ac:dyDescent="0.4">
      <c r="E128" s="116"/>
      <c r="F128" s="116"/>
    </row>
    <row r="129" spans="5:6" x14ac:dyDescent="0.4">
      <c r="E129" s="116"/>
      <c r="F129" s="116"/>
    </row>
    <row r="130" spans="5:6" x14ac:dyDescent="0.4">
      <c r="E130" s="116"/>
      <c r="F130" s="116"/>
    </row>
    <row r="131" spans="5:6" x14ac:dyDescent="0.4">
      <c r="E131" s="116"/>
      <c r="F131" s="116"/>
    </row>
  </sheetData>
  <mergeCells count="17">
    <mergeCell ref="G6:M6"/>
    <mergeCell ref="G7:I7"/>
    <mergeCell ref="K1:M1"/>
    <mergeCell ref="K50:M50"/>
    <mergeCell ref="G8:M8"/>
    <mergeCell ref="A97:M97"/>
    <mergeCell ref="G56:I56"/>
    <mergeCell ref="A51:M51"/>
    <mergeCell ref="A52:M52"/>
    <mergeCell ref="K56:M56"/>
    <mergeCell ref="G55:M55"/>
    <mergeCell ref="A53:M53"/>
    <mergeCell ref="G57:M57"/>
    <mergeCell ref="A4:M4"/>
    <mergeCell ref="A2:M2"/>
    <mergeCell ref="A3:M3"/>
    <mergeCell ref="K7:M7"/>
  </mergeCells>
  <phoneticPr fontId="0" type="noConversion"/>
  <pageMargins left="0.55000000000000004" right="0" top="0.65" bottom="0" header="0.35" footer="0"/>
  <pageSetup paperSize="9" scale="93" firstPageNumber="8" fitToHeight="2" orientation="portrait" useFirstPageNumber="1" r:id="rId1"/>
  <headerFooter alignWithMargins="0">
    <oddHeader>&amp;L&amp;"Angsana New,Regular"&amp;12สำนักงาน &amp;16เอ. เอ็ม. ที.&amp;12 แอสโซซิเอท</oddHeader>
    <oddFooter>&amp;C&amp;"Angsana New,Regular"&amp;P</oddFooter>
  </headerFooter>
  <rowBreaks count="1" manualBreakCount="1">
    <brk id="49" max="12" man="1"/>
  </rowBreaks>
  <ignoredErrors>
    <ignoredError sqref="H58 J58 L9 J9 H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งบแสดงฐานะการเงิน Q1_62</vt:lpstr>
      <vt:lpstr>งบกำไรขาดทุน Q1_62</vt:lpstr>
      <vt:lpstr>เปลี่ยนแปลงรวม</vt:lpstr>
      <vt:lpstr>เปลี่ยนแปลงเฉพาะ</vt:lpstr>
      <vt:lpstr>งบกระแส</vt:lpstr>
      <vt:lpstr>'งบแสดงฐานะการเงิน Q1_62'!chaiyut</vt:lpstr>
      <vt:lpstr>'งบกำไรขาดทุน Q1_62'!chaiyut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'งบแสดงฐานะการเงิน Q1_62'!Print_Area</vt:lpstr>
      <vt:lpstr>งบกระแส!Print_Area</vt:lpstr>
      <vt:lpstr>'งบกำไรขาดทุน Q1_62'!Print_Area</vt:lpstr>
    </vt:vector>
  </TitlesOfParts>
  <Company>Users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2019-05-13T13:15:41Z</cp:lastPrinted>
  <dcterms:created xsi:type="dcterms:W3CDTF">2003-04-30T06:44:25Z</dcterms:created>
  <dcterms:modified xsi:type="dcterms:W3CDTF">2019-05-14T07:50:56Z</dcterms:modified>
</cp:coreProperties>
</file>