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19\9.Draft AMT\Q3-2019 (AMT)\Q3-2019 AMT-SK-13.11.19 (ออกเล่ม)\"/>
    </mc:Choice>
  </mc:AlternateContent>
  <xr:revisionPtr revIDLastSave="0" documentId="13_ncr:1_{4C4157E2-AD42-4F8E-A64E-8C96C7BF513B}" xr6:coauthVersionLast="45" xr6:coauthVersionMax="45" xr10:uidLastSave="{00000000-0000-0000-0000-000000000000}"/>
  <bookViews>
    <workbookView xWindow="-120" yWindow="-120" windowWidth="29040" windowHeight="15840" tabRatio="795" xr2:uid="{00000000-000D-0000-FFFF-FFFF00000000}"/>
  </bookViews>
  <sheets>
    <sheet name="งบแสดงฐานะการเงิน Q3_62" sheetId="53" r:id="rId1"/>
    <sheet name="งบกำไรขาดทุน Q3_62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Q3_62'!$A$1:$L$139</definedName>
    <definedName name="chaiyut" localSheetId="1">'งบกำไรขาดทุน Q3_62'!$A$1:$L$97</definedName>
    <definedName name="_xlnm.Database">#REF!</definedName>
    <definedName name="OLE_LINK3" localSheetId="4">งบกระแส!$A$96</definedName>
    <definedName name="prattana" localSheetId="4">งบกระแส!$A$2:$M$98</definedName>
    <definedName name="_xlnm.Print_Area" localSheetId="3">เปลี่ยนแปลงเฉพาะ!$A$1:$V$41</definedName>
    <definedName name="_xlnm.Print_Area" localSheetId="2">เปลี่ยนแปลงรวม!$A$1:$AB$40</definedName>
    <definedName name="_xlnm.Print_Area" localSheetId="0">'งบแสดงฐานะการเงิน Q3_62'!$A$1:$L$138</definedName>
    <definedName name="_xlnm.Print_Area" localSheetId="4">งบกระแส!$A$1:$M$98</definedName>
    <definedName name="_xlnm.Print_Area" localSheetId="1">'งบกำไรขาดทุน Q3_62'!$A$1:$L$190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30" i="48" l="1"/>
  <c r="P29" i="49" l="1"/>
  <c r="V29" i="49" l="1"/>
  <c r="X29" i="49" s="1"/>
  <c r="AB29" i="49" s="1"/>
  <c r="V30" i="48"/>
  <c r="R29" i="48" l="1"/>
  <c r="V27" i="48"/>
  <c r="V26" i="49"/>
  <c r="X26" i="49" s="1"/>
  <c r="AB26" i="49" s="1"/>
  <c r="P28" i="49"/>
  <c r="R30" i="49" l="1"/>
  <c r="V27" i="49" l="1"/>
  <c r="X27" i="49" s="1"/>
  <c r="AB27" i="49" s="1"/>
  <c r="H35" i="48"/>
  <c r="J112" i="53" s="1"/>
  <c r="V28" i="48"/>
  <c r="L168" i="50" l="1"/>
  <c r="J168" i="50"/>
  <c r="H168" i="50"/>
  <c r="F168" i="50"/>
  <c r="L162" i="50"/>
  <c r="J162" i="50"/>
  <c r="H162" i="50"/>
  <c r="F162" i="50"/>
  <c r="H151" i="50"/>
  <c r="F151" i="50"/>
  <c r="F150" i="50"/>
  <c r="A147" i="50"/>
  <c r="A145" i="50"/>
  <c r="L124" i="50"/>
  <c r="J124" i="50"/>
  <c r="H124" i="50"/>
  <c r="F124" i="50"/>
  <c r="L117" i="50"/>
  <c r="J117" i="50"/>
  <c r="H117" i="50"/>
  <c r="F117" i="50"/>
  <c r="L105" i="50"/>
  <c r="L151" i="50" s="1"/>
  <c r="J105" i="50"/>
  <c r="J151" i="50" s="1"/>
  <c r="H125" i="50" l="1"/>
  <c r="H127" i="50" s="1"/>
  <c r="H129" i="50" s="1"/>
  <c r="J125" i="50"/>
  <c r="J127" i="50" s="1"/>
  <c r="J153" i="50" s="1"/>
  <c r="J164" i="50" s="1"/>
  <c r="J167" i="50" s="1"/>
  <c r="J169" i="50" s="1"/>
  <c r="L125" i="50"/>
  <c r="L127" i="50" s="1"/>
  <c r="L129" i="50" s="1"/>
  <c r="F125" i="50"/>
  <c r="F127" i="50" s="1"/>
  <c r="F153" i="50" s="1"/>
  <c r="F164" i="50" s="1"/>
  <c r="F167" i="50" s="1"/>
  <c r="F169" i="50" s="1"/>
  <c r="F29" i="50"/>
  <c r="F21" i="50"/>
  <c r="F72" i="53"/>
  <c r="J25" i="53"/>
  <c r="V13" i="49"/>
  <c r="X13" i="49" s="1"/>
  <c r="AB13" i="49" s="1"/>
  <c r="L7" i="53"/>
  <c r="L53" i="53" s="1"/>
  <c r="L99" i="53" s="1"/>
  <c r="T32" i="49"/>
  <c r="V32" i="49" s="1"/>
  <c r="X32" i="49" s="1"/>
  <c r="AB32" i="49" s="1"/>
  <c r="T33" i="48"/>
  <c r="T35" i="48" s="1"/>
  <c r="H21" i="50"/>
  <c r="L21" i="50"/>
  <c r="T20" i="48"/>
  <c r="V20" i="48" s="1"/>
  <c r="V16" i="48"/>
  <c r="V13" i="48"/>
  <c r="T19" i="49"/>
  <c r="V19" i="49" s="1"/>
  <c r="X19" i="49" s="1"/>
  <c r="AB19" i="49" s="1"/>
  <c r="M77" i="52"/>
  <c r="M67" i="52"/>
  <c r="I76" i="52"/>
  <c r="I77" i="52" s="1"/>
  <c r="I67" i="52"/>
  <c r="K9" i="52"/>
  <c r="K58" i="52" s="1"/>
  <c r="M9" i="52"/>
  <c r="L73" i="50"/>
  <c r="L67" i="50"/>
  <c r="H73" i="50"/>
  <c r="H67" i="50"/>
  <c r="L29" i="50"/>
  <c r="L8" i="50"/>
  <c r="L56" i="50" s="1"/>
  <c r="H29" i="50"/>
  <c r="L77" i="53"/>
  <c r="L72" i="53"/>
  <c r="H77" i="53"/>
  <c r="H72" i="53"/>
  <c r="L38" i="53"/>
  <c r="L25" i="53"/>
  <c r="H38" i="53"/>
  <c r="H25" i="53"/>
  <c r="J29" i="50"/>
  <c r="J21" i="50"/>
  <c r="K67" i="52"/>
  <c r="F38" i="53"/>
  <c r="J38" i="53"/>
  <c r="Z30" i="49"/>
  <c r="Z34" i="49" s="1"/>
  <c r="F118" i="53" s="1"/>
  <c r="J8" i="50"/>
  <c r="J56" i="50" s="1"/>
  <c r="F77" i="53"/>
  <c r="J77" i="53"/>
  <c r="A4" i="52"/>
  <c r="A53" i="52" s="1"/>
  <c r="G57" i="52"/>
  <c r="G58" i="52"/>
  <c r="I58" i="52"/>
  <c r="M58" i="52"/>
  <c r="G67" i="52"/>
  <c r="G76" i="52"/>
  <c r="G77" i="52" s="1"/>
  <c r="K77" i="52"/>
  <c r="O81" i="52"/>
  <c r="P81" i="52"/>
  <c r="R17" i="48"/>
  <c r="V17" i="48" s="1"/>
  <c r="D22" i="48"/>
  <c r="F22" i="48"/>
  <c r="H22" i="48"/>
  <c r="P22" i="48"/>
  <c r="V24" i="48"/>
  <c r="V29" i="48"/>
  <c r="D35" i="48"/>
  <c r="J109" i="53" s="1"/>
  <c r="F35" i="48"/>
  <c r="J111" i="53" s="1"/>
  <c r="P35" i="48"/>
  <c r="J114" i="53" s="1"/>
  <c r="V16" i="49"/>
  <c r="X16" i="49" s="1"/>
  <c r="AB16" i="49" s="1"/>
  <c r="R17" i="49"/>
  <c r="Z21" i="49"/>
  <c r="D21" i="49"/>
  <c r="F21" i="49"/>
  <c r="H21" i="49"/>
  <c r="J21" i="49"/>
  <c r="L21" i="49"/>
  <c r="N21" i="49"/>
  <c r="V23" i="49"/>
  <c r="X23" i="49" s="1"/>
  <c r="AB23" i="49" s="1"/>
  <c r="V28" i="49"/>
  <c r="X28" i="49" s="1"/>
  <c r="AB28" i="49" s="1"/>
  <c r="R34" i="49"/>
  <c r="D34" i="49"/>
  <c r="F109" i="53" s="1"/>
  <c r="F34" i="49"/>
  <c r="F111" i="53" s="1"/>
  <c r="H34" i="49"/>
  <c r="F112" i="53" s="1"/>
  <c r="J34" i="49"/>
  <c r="L34" i="49"/>
  <c r="N34" i="49"/>
  <c r="F114" i="53" s="1"/>
  <c r="A50" i="50"/>
  <c r="A52" i="50"/>
  <c r="F55" i="50"/>
  <c r="F56" i="50"/>
  <c r="H56" i="50"/>
  <c r="F67" i="50"/>
  <c r="J67" i="50"/>
  <c r="F73" i="50"/>
  <c r="J73" i="50"/>
  <c r="J7" i="53"/>
  <c r="J53" i="53" s="1"/>
  <c r="J99" i="53" s="1"/>
  <c r="A48" i="53"/>
  <c r="A94" i="53" s="1"/>
  <c r="A49" i="53"/>
  <c r="A95" i="53" s="1"/>
  <c r="A50" i="53"/>
  <c r="A96" i="53" s="1"/>
  <c r="F53" i="53"/>
  <c r="F99" i="53" s="1"/>
  <c r="H53" i="53"/>
  <c r="H99" i="53" s="1"/>
  <c r="H117" i="53"/>
  <c r="H119" i="53" s="1"/>
  <c r="L117" i="53"/>
  <c r="L118" i="53"/>
  <c r="F25" i="53"/>
  <c r="T17" i="49"/>
  <c r="T21" i="49" s="1"/>
  <c r="J72" i="53"/>
  <c r="T34" i="49" l="1"/>
  <c r="H79" i="53"/>
  <c r="H120" i="53" s="1"/>
  <c r="L79" i="53"/>
  <c r="H39" i="53"/>
  <c r="L39" i="53"/>
  <c r="V17" i="49"/>
  <c r="V21" i="49" s="1"/>
  <c r="T18" i="48"/>
  <c r="T22" i="48" s="1"/>
  <c r="AD23" i="49"/>
  <c r="J79" i="53"/>
  <c r="V33" i="48"/>
  <c r="R21" i="49"/>
  <c r="F129" i="50"/>
  <c r="F136" i="50" s="1"/>
  <c r="J129" i="50"/>
  <c r="J131" i="50" s="1"/>
  <c r="H153" i="50"/>
  <c r="H164" i="50" s="1"/>
  <c r="H167" i="50" s="1"/>
  <c r="H169" i="50" s="1"/>
  <c r="L153" i="50"/>
  <c r="L164" i="50" s="1"/>
  <c r="L167" i="50" s="1"/>
  <c r="L169" i="50" s="1"/>
  <c r="H30" i="50"/>
  <c r="H32" i="50" s="1"/>
  <c r="H34" i="50" s="1"/>
  <c r="P17" i="49" s="1"/>
  <c r="V30" i="49"/>
  <c r="V34" i="49" s="1"/>
  <c r="F116" i="53" s="1"/>
  <c r="F30" i="50"/>
  <c r="F32" i="50" s="1"/>
  <c r="G12" i="52" s="1"/>
  <c r="G24" i="52" s="1"/>
  <c r="G40" i="52" s="1"/>
  <c r="G43" i="52" s="1"/>
  <c r="G80" i="52" s="1"/>
  <c r="G82" i="52" s="1"/>
  <c r="J30" i="50"/>
  <c r="J32" i="50" s="1"/>
  <c r="J58" i="50" s="1"/>
  <c r="J69" i="50" s="1"/>
  <c r="J72" i="50" s="1"/>
  <c r="J74" i="50" s="1"/>
  <c r="L136" i="50"/>
  <c r="L131" i="50"/>
  <c r="L133" i="50"/>
  <c r="H136" i="50"/>
  <c r="H131" i="50"/>
  <c r="H133" i="50"/>
  <c r="L119" i="53"/>
  <c r="W24" i="48" s="1"/>
  <c r="F79" i="53"/>
  <c r="F39" i="53"/>
  <c r="J39" i="53"/>
  <c r="L30" i="50"/>
  <c r="L32" i="50" s="1"/>
  <c r="L58" i="50" s="1"/>
  <c r="L69" i="50" s="1"/>
  <c r="L72" i="50" s="1"/>
  <c r="L74" i="50" s="1"/>
  <c r="H139" i="53" l="1"/>
  <c r="L120" i="53"/>
  <c r="L139" i="53" s="1"/>
  <c r="M12" i="52"/>
  <c r="M24" i="52" s="1"/>
  <c r="M40" i="52" s="1"/>
  <c r="M43" i="52" s="1"/>
  <c r="M80" i="52" s="1"/>
  <c r="M82" i="52" s="1"/>
  <c r="M101" i="52" s="1"/>
  <c r="I12" i="52"/>
  <c r="I24" i="52" s="1"/>
  <c r="I40" i="52" s="1"/>
  <c r="I43" i="52" s="1"/>
  <c r="I80" i="52" s="1"/>
  <c r="I82" i="52" s="1"/>
  <c r="I101" i="52" s="1"/>
  <c r="F131" i="50"/>
  <c r="F133" i="50"/>
  <c r="J136" i="50"/>
  <c r="J133" i="50"/>
  <c r="F58" i="50"/>
  <c r="F69" i="50" s="1"/>
  <c r="F72" i="50" s="1"/>
  <c r="F74" i="50" s="1"/>
  <c r="L34" i="50"/>
  <c r="L41" i="50" s="1"/>
  <c r="H58" i="50"/>
  <c r="H69" i="50" s="1"/>
  <c r="H72" i="50" s="1"/>
  <c r="H74" i="50" s="1"/>
  <c r="F34" i="50"/>
  <c r="F36" i="50" s="1"/>
  <c r="K12" i="52"/>
  <c r="K24" i="52" s="1"/>
  <c r="K40" i="52" s="1"/>
  <c r="K43" i="52" s="1"/>
  <c r="K80" i="52" s="1"/>
  <c r="K82" i="52" s="1"/>
  <c r="K101" i="52" s="1"/>
  <c r="J34" i="50"/>
  <c r="R31" i="48" s="1"/>
  <c r="H36" i="50"/>
  <c r="H38" i="50"/>
  <c r="H41" i="50"/>
  <c r="X17" i="49"/>
  <c r="P21" i="49"/>
  <c r="G101" i="52"/>
  <c r="O82" i="52"/>
  <c r="J38" i="50" l="1"/>
  <c r="R18" i="48"/>
  <c r="V18" i="48" s="1"/>
  <c r="V22" i="48" s="1"/>
  <c r="L36" i="50"/>
  <c r="P30" i="49"/>
  <c r="X30" i="49" s="1"/>
  <c r="F38" i="50"/>
  <c r="L38" i="50"/>
  <c r="F41" i="50"/>
  <c r="J36" i="50"/>
  <c r="J41" i="50"/>
  <c r="P82" i="52"/>
  <c r="AB17" i="49"/>
  <c r="AB21" i="49" s="1"/>
  <c r="X21" i="49"/>
  <c r="V31" i="48"/>
  <c r="V35" i="48" s="1"/>
  <c r="R35" i="48"/>
  <c r="J115" i="53" s="1"/>
  <c r="J117" i="53" s="1"/>
  <c r="J119" i="53" s="1"/>
  <c r="J120" i="53" s="1"/>
  <c r="J139" i="53" s="1"/>
  <c r="R22" i="48" l="1"/>
  <c r="P34" i="49"/>
  <c r="F115" i="53" s="1"/>
  <c r="F117" i="53" s="1"/>
  <c r="F119" i="53" s="1"/>
  <c r="F120" i="53" s="1"/>
  <c r="F139" i="53" s="1"/>
  <c r="W35" i="48"/>
  <c r="AB30" i="49"/>
  <c r="AB34" i="49" s="1"/>
  <c r="X34" i="49"/>
  <c r="AD34" i="49" l="1"/>
</calcChain>
</file>

<file path=xl/sharedStrings.xml><?xml version="1.0" encoding="utf-8"?>
<sst xmlns="http://schemas.openxmlformats.org/spreadsheetml/2006/main" count="438" uniqueCount="234">
  <si>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</si>
  <si>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</si>
  <si>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</si>
  <si>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</si>
  <si>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</si>
  <si>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</si>
  <si>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</si>
  <si>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</si>
  <si>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</si>
  <si>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</si>
  <si>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</si>
  <si>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</si>
  <si>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</si>
  <si>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</si>
  <si>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</si>
  <si>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</si>
  <si>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</si>
  <si>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</si>
  <si>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</si>
  <si>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</si>
  <si>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</si>
  <si>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</si>
  <si>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</si>
  <si>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</si>
  <si>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</si>
  <si>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</si>
  <si>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</si>
  <si>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</si>
  <si>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</si>
  <si>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</si>
  <si>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</si>
  <si>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</si>
  <si>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</si>
  <si>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</si>
  <si>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</si>
  <si>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</si>
  <si>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</si>
  <si>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</si>
  <si>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</si>
  <si>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</si>
  <si>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</si>
  <si>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</si>
  <si>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</si>
  <si>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</si>
  <si>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</si>
  <si>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</si>
  <si>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</si>
  <si>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</si>
  <si>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</si>
  <si>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</si>
  <si>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</si>
  <si>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</si>
  <si>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</si>
  <si>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เงินลงทุนทั่วไป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</si>
  <si>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</si>
  <si>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</si>
  <si>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</si>
  <si>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</si>
  <si>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</si>
  <si>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</si>
  <si>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</si>
  <si>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</si>
  <si>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</si>
  <si>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</si>
  <si>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</si>
  <si>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</si>
  <si>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</si>
  <si>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กลับรายการค่าเผื่อหนี้สงสัยจะสูญ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</si>
  <si>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</si>
  <si>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</si>
  <si>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</si>
  <si>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</si>
  <si>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</si>
  <si>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ขาดทุน (กำไร) ที่ยังไม่เกิดขึ้นจากเงินลงทุนในหลักทรัพย์เพื่อค้า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</si>
  <si>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</si>
  <si>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</si>
  <si>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</si>
  <si>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</si>
  <si>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</si>
  <si>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</si>
  <si>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</si>
  <si>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</si>
  <si>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</si>
  <si>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</si>
  <si>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</si>
  <si>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</si>
  <si>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</si>
  <si>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</si>
  <si>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กำไรจากการขายเงินลงทุนในหลักทรัพย์เพื่อค้า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</si>
  <si>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</si>
  <si>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</si>
  <si>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</si>
  <si>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</si>
  <si>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</si>
  <si>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</si>
  <si>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</si>
  <si>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</si>
  <si>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เงินลงทุนชั่วคราว</t>
  </si>
  <si>
    <t>รวมส่วนของ</t>
  </si>
  <si>
    <t>บริษัทใหญ่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</si>
  <si>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</si>
  <si>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</si>
  <si>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</si>
  <si>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ภาระผูกพันผลประโยชน์พนักงาน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</si>
  <si>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</si>
  <si>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</si>
  <si>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</si>
  <si>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</si>
  <si>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</si>
  <si>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</si>
  <si>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</si>
  <si>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</si>
  <si>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</si>
  <si>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</si>
  <si>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</si>
  <si>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</si>
  <si>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</si>
  <si>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</si>
  <si>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</si>
  <si>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</si>
  <si>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</si>
  <si>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</si>
  <si>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</si>
  <si>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</si>
  <si>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</si>
  <si>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</si>
  <si>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</si>
  <si>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</si>
  <si>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ลูกหนี้อื่น</t>
  </si>
  <si>
    <t>เจ้าหนี้อื่น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</si>
  <si>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</si>
  <si>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</si>
  <si>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</si>
  <si>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 xml:space="preserve">ลูกหนี้อื่น - กิจการอื่น  </t>
  </si>
  <si>
    <t>ลูกหนี้อื่น - กิจการที่เกี่ยวข้องกัน</t>
  </si>
  <si>
    <t>เจ้าหนี้อื่น -กิจการอื่น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</si>
  <si>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</si>
  <si>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</si>
  <si>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</si>
  <si>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</si>
  <si>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เงินลงทุนทั่วไป (เพิ่มขึ้น) ลดลง</t>
  </si>
  <si>
    <t>ขาดทุนที่ยังไม่เกิดขึ้นจากเงินลงทุนในหลักทรัพย์เพื่อค้า</t>
  </si>
  <si>
    <t>ผลกระทบจากการขายหลักทรัพย์เพื่อค้าระหว่างกัน</t>
  </si>
  <si>
    <t>เงินกู้ยืม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</si>
  <si>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</si>
  <si>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</si>
  <si>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</si>
  <si>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</si>
  <si>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</si>
  <si>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</si>
  <si>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</si>
  <si>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</si>
  <si>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</si>
  <si>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</si>
  <si>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</si>
  <si>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</si>
  <si>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</si>
  <si>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</si>
  <si>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</si>
  <si>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เจ้าหนี้อื่น -กิจการที่เกี่ยวข้องกัน</t>
  </si>
  <si>
    <t>อาคาร และอุปกรณ์-สุทธิ</t>
  </si>
  <si>
    <t>อสังหาริมทรัพย์เพื่อการลงทุน</t>
  </si>
  <si>
    <t>ค่าเผื่อด้อยค่าในเงินลงทุน(โอนกลับ)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</si>
  <si>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</si>
  <si>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</si>
  <si>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</si>
  <si>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</si>
  <si>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</si>
  <si>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</si>
  <si>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</si>
  <si>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</si>
  <si>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</si>
  <si>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</si>
  <si>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</si>
  <si>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</si>
  <si>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</si>
  <si>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</si>
  <si>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</si>
  <si>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</si>
  <si>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</si>
  <si>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</si>
  <si>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</si>
  <si>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จ่ายหนี้สินตามสัญญาเช่าการเงิน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</si>
  <si>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</si>
  <si>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</si>
  <si>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</si>
  <si>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</si>
  <si>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>เงินปันผลรับจากบริษัทย่อย</t>
  </si>
  <si>
    <t>31 ธันวาคม 2561</t>
  </si>
  <si>
    <t>2561</t>
  </si>
  <si>
    <t>ยอดคงเหลือ ณ วันที่  1 มกราคม 2561</t>
  </si>
  <si>
    <t>กำไรจากอัตราแลกเปลี่ยน</t>
  </si>
  <si>
    <t>ขาดทุนจากการขายเงินลงทุนอื่น</t>
  </si>
  <si>
    <t>11 , 12</t>
  </si>
  <si>
    <t>7 , 10</t>
  </si>
  <si>
    <t xml:space="preserve">      กำไรขาดทุนเบ็ดเสร็จรวมสำหรับงวด</t>
  </si>
  <si>
    <t>ยอดคงเหลือ ณ วันที่  1 มกราคม 2562</t>
  </si>
  <si>
    <t>2562</t>
  </si>
  <si>
    <t>กำไรที่ยังไม่เกิดขึ้นจากเงินลงทุนในหลักทรัพย์เพื่อค้า</t>
  </si>
  <si>
    <t>ขาดทุนจากการขายเงินลงทุนในหลักทรัพย์เพื่อค้า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</si>
  <si>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</si>
  <si>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</si>
  <si>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</si>
  <si>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</si>
  <si>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</si>
  <si>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</si>
  <si>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</si>
  <si>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</si>
  <si>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</si>
  <si>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ใบสำคัญแสดงสิทธิ</t>
  </si>
  <si>
    <t>กลับรายการค่าเผื่อด้อยค่าเงินลงทุนทั่วไป</t>
  </si>
  <si>
    <t>จ่ายเงินปันผลของบริษัทใหญ่</t>
  </si>
  <si>
    <t>เงินรับล่วงหน้าค่าหุ้น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</si>
  <si>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</si>
  <si>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</si>
  <si>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</si>
  <si>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ค่าใช้จ่ายภาษีเงินได้ของงวดปัจจุบัน</t>
  </si>
  <si>
    <t>เงินสดและรายการเทียบเท่าเงินสดปลายงวด</t>
  </si>
  <si>
    <t>ณ วันที่ 30 กันยายน 2562</t>
  </si>
  <si>
    <t>30 กันยายน 2562</t>
  </si>
  <si>
    <t>สำหรับงวดเก้าเดือนสิ้นสุดวันที่ 30 กันยายน 2562</t>
  </si>
  <si>
    <t>สำหรับงวดเก้าเดือนสิ้นสุดวันที่ 30 กันยายน</t>
  </si>
  <si>
    <t>สำหรับงวดสามเดือนสิ้นสุดวันที่ 30 กันยายน 2562</t>
  </si>
  <si>
    <t>สำหรับงวดสามเดือนสิ้นสุดวันที่ 30 กันยายน</t>
  </si>
  <si>
    <t>ยอดคงเหลือ ณ วันที่ 30 กันยายน 2561</t>
  </si>
  <si>
    <t>ยอดคงเหลือ ณ วันที่ 30 กันยายน 2562</t>
  </si>
  <si>
    <t xml:space="preserve">      เพิ่มทุนจากการใช้สิทธิตามใบสำคัญแสดงสิทธิ</t>
  </si>
  <si>
    <t xml:space="preserve">      จัดสรรกำไรสะสมเป็นสำรองตามกฎหมาย</t>
  </si>
  <si>
    <t>ซื้อที่ดิน อาคารและอุปกรณ์ (เพิ่มขึ้น) ลดลง</t>
  </si>
  <si>
    <t>- หุ้นสามัญ  5,647,349,128  หุ้น ปี2561</t>
  </si>
  <si>
    <t>- หุ้นสามัญ  7,047,006,083  หุ้น ปี2562</t>
  </si>
  <si>
    <t>- หุ้นสามัญ  5,637,604,866  หุ้น ปี2561</t>
  </si>
  <si>
    <t>- หุ้นสามัญ  5,639,465,866  หุ้น ปี2562</t>
  </si>
  <si>
    <t>เงินสดและรายการเทียบเท่าเงินสดต้นงวด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</si>
</sst>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1" fillId="21" borderId="2" applyNumberFormat="0" applyAlignment="0" applyProtection="0"/>
    <xf numFmtId="0" fontId="22" fillId="0" borderId="7" applyNumberFormat="0" applyFill="0" applyAlignment="0" applyProtection="0"/>
    <xf numFmtId="0" fontId="23" fillId="3" borderId="0" applyNumberFormat="0" applyBorder="0" applyAlignment="0" applyProtection="0"/>
    <xf numFmtId="0" fontId="24" fillId="20" borderId="9" applyNumberFormat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7" borderId="1" applyNumberFormat="0" applyAlignment="0" applyProtection="0"/>
    <xf numFmtId="0" fontId="31" fillId="24" borderId="0" applyNumberFormat="0" applyBorder="0" applyAlignment="0" applyProtection="0"/>
    <xf numFmtId="0" fontId="32" fillId="0" borderId="11" applyNumberFormat="0" applyFill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25" borderId="8" applyNumberFormat="0" applyFont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</cellStyleXfs>
  <cellXfs count="146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174" fontId="15" fillId="0" borderId="0" xfId="19" applyNumberFormat="1" applyFont="1" applyFill="1" applyBorder="1"/>
    <xf numFmtId="168" fontId="15" fillId="0" borderId="0" xfId="0" applyNumberFormat="1" applyFont="1" applyFill="1" applyBorder="1"/>
    <xf numFmtId="167" fontId="15" fillId="0" borderId="0" xfId="0" applyNumberFormat="1" applyFont="1" applyFill="1"/>
    <xf numFmtId="0" fontId="16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8" fillId="0" borderId="0" xfId="0" applyNumberFormat="1" applyFont="1" applyFill="1"/>
    <xf numFmtId="0" fontId="18" fillId="0" borderId="0" xfId="0" applyFont="1" applyFill="1"/>
    <xf numFmtId="43" fontId="18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5" fillId="0" borderId="0" xfId="19" applyNumberFormat="1" applyFont="1" applyFill="1"/>
    <xf numFmtId="43" fontId="15" fillId="0" borderId="0" xfId="0" applyNumberFormat="1" applyFont="1" applyFill="1" applyBorder="1"/>
    <xf numFmtId="43" fontId="15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8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6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75" fontId="3" fillId="0" borderId="16" xfId="19" applyNumberFormat="1" applyFont="1" applyFill="1" applyBorder="1"/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2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1"/>
  <sheetViews>
    <sheetView tabSelected="1" view="pageBreakPreview" zoomScaleNormal="100" zoomScaleSheetLayoutView="100" workbookViewId="0">
      <selection activeCell="A10" sqref="A10:C10"/>
    </sheetView>
  </sheetViews>
  <sheetFormatPr defaultColWidth="9.140625" defaultRowHeight="18" x14ac:dyDescent="0.4"/>
  <cols>
    <col min="1" max="2" width="2.7109375" style="5" customWidth="1"/>
    <col min="3" max="3" width="28.5703125" style="5" customWidth="1"/>
    <col min="4" max="4" width="6.28515625" style="113" customWidth="1"/>
    <col min="5" max="5" width="0.85546875" style="113" customWidth="1"/>
    <col min="6" max="6" width="14.5703125" style="113" customWidth="1"/>
    <col min="7" max="7" width="0.7109375" style="113" customWidth="1"/>
    <col min="8" max="8" width="13.28515625" style="113" customWidth="1"/>
    <col min="9" max="9" width="0.85546875" style="5" customWidth="1"/>
    <col min="10" max="10" width="14.42578125" style="6" customWidth="1"/>
    <col min="11" max="11" width="1" style="6" customWidth="1"/>
    <col min="12" max="12" width="13.85546875" style="6" customWidth="1"/>
    <col min="13" max="13" width="15.7109375" style="12" customWidth="1"/>
    <col min="14" max="14" width="2.7109375" style="12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4"/>
      <c r="E1" s="24"/>
      <c r="F1" s="11"/>
      <c r="G1" s="11"/>
      <c r="H1" s="11"/>
      <c r="J1" s="11"/>
      <c r="K1" s="11"/>
      <c r="L1" s="11"/>
      <c r="O1" s="12"/>
      <c r="P1" s="12"/>
      <c r="Q1" s="12"/>
      <c r="R1" s="12"/>
    </row>
    <row r="2" spans="1:18" x14ac:dyDescent="0.4">
      <c r="A2" s="133" t="s">
        <v>52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20"/>
      <c r="N2" s="20"/>
    </row>
    <row r="3" spans="1:18" ht="18" customHeight="1" x14ac:dyDescent="0.4">
      <c r="A3" s="133" t="s">
        <v>101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8" ht="20.25" customHeight="1" x14ac:dyDescent="0.4">
      <c r="A4" s="133" t="s">
        <v>218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5" spans="1:18" x14ac:dyDescent="0.4">
      <c r="A5" s="113"/>
      <c r="B5" s="113"/>
      <c r="F5" s="134" t="s">
        <v>13</v>
      </c>
      <c r="G5" s="134"/>
      <c r="H5" s="134"/>
      <c r="I5" s="134"/>
      <c r="J5" s="134"/>
      <c r="K5" s="134"/>
      <c r="L5" s="134"/>
    </row>
    <row r="6" spans="1:18" x14ac:dyDescent="0.4">
      <c r="F6" s="135" t="s">
        <v>34</v>
      </c>
      <c r="G6" s="135"/>
      <c r="H6" s="135"/>
      <c r="J6" s="136" t="s">
        <v>35</v>
      </c>
      <c r="K6" s="136"/>
      <c r="L6" s="136"/>
    </row>
    <row r="7" spans="1:18" x14ac:dyDescent="0.4">
      <c r="D7" s="112" t="s">
        <v>40</v>
      </c>
      <c r="E7" s="20"/>
      <c r="F7" s="31" t="s">
        <v>219</v>
      </c>
      <c r="G7" s="21"/>
      <c r="H7" s="31" t="s">
        <v>188</v>
      </c>
      <c r="J7" s="31" t="str">
        <f>+F7</f>
        <v>30 กันยายน 2562</v>
      </c>
      <c r="K7" s="21"/>
      <c r="L7" s="31" t="str">
        <f>+H7</f>
        <v>31 ธันวาคม 2561</v>
      </c>
    </row>
    <row r="8" spans="1:18" s="45" customFormat="1" ht="18" customHeight="1" x14ac:dyDescent="0.35">
      <c r="D8" s="41"/>
      <c r="E8" s="41"/>
      <c r="F8" s="110" t="s">
        <v>201</v>
      </c>
      <c r="G8" s="110"/>
      <c r="H8" s="110" t="s">
        <v>202</v>
      </c>
      <c r="I8" s="111"/>
      <c r="J8" s="110" t="s">
        <v>201</v>
      </c>
      <c r="K8" s="110"/>
      <c r="L8" s="110" t="s">
        <v>202</v>
      </c>
      <c r="M8" s="41"/>
      <c r="N8" s="41"/>
    </row>
    <row r="9" spans="1:18" s="45" customFormat="1" ht="18" customHeight="1" x14ac:dyDescent="0.35">
      <c r="D9" s="41"/>
      <c r="E9" s="41"/>
      <c r="F9" s="110" t="s">
        <v>203</v>
      </c>
      <c r="G9" s="110"/>
      <c r="H9" s="110"/>
      <c r="I9" s="111"/>
      <c r="J9" s="110" t="s">
        <v>203</v>
      </c>
      <c r="K9" s="110"/>
      <c r="L9" s="110"/>
      <c r="M9" s="41"/>
      <c r="N9" s="41"/>
    </row>
    <row r="10" spans="1:18" ht="18" customHeight="1" x14ac:dyDescent="0.4">
      <c r="A10" s="137" t="s">
        <v>5</v>
      </c>
      <c r="B10" s="137"/>
      <c r="C10" s="137"/>
      <c r="D10" s="20"/>
      <c r="E10" s="20"/>
      <c r="F10" s="5"/>
      <c r="G10" s="5"/>
      <c r="H10" s="5"/>
      <c r="J10" s="46"/>
      <c r="K10" s="46"/>
      <c r="L10" s="46"/>
    </row>
    <row r="11" spans="1:18" x14ac:dyDescent="0.4">
      <c r="A11" s="5" t="s">
        <v>6</v>
      </c>
      <c r="F11" s="115"/>
      <c r="G11" s="115"/>
      <c r="H11" s="115"/>
    </row>
    <row r="12" spans="1:18" x14ac:dyDescent="0.4">
      <c r="B12" s="5" t="s">
        <v>14</v>
      </c>
      <c r="D12" s="113">
        <v>3</v>
      </c>
      <c r="F12" s="71">
        <v>176542577.91999999</v>
      </c>
      <c r="G12" s="71"/>
      <c r="H12" s="71">
        <v>170710951.13999999</v>
      </c>
      <c r="I12" s="44"/>
      <c r="J12" s="59">
        <v>65749541.07</v>
      </c>
      <c r="K12" s="59"/>
      <c r="L12" s="59">
        <v>29506348</v>
      </c>
    </row>
    <row r="13" spans="1:18" x14ac:dyDescent="0.4">
      <c r="B13" s="14" t="s">
        <v>97</v>
      </c>
      <c r="D13" s="113">
        <v>4</v>
      </c>
      <c r="F13" s="71">
        <v>817689248.41000009</v>
      </c>
      <c r="G13" s="71"/>
      <c r="H13" s="71">
        <v>882381614.42000008</v>
      </c>
      <c r="I13" s="44"/>
      <c r="J13" s="59">
        <v>415612116.62</v>
      </c>
      <c r="K13" s="59"/>
      <c r="L13" s="59">
        <v>380587218.69</v>
      </c>
    </row>
    <row r="14" spans="1:18" x14ac:dyDescent="0.4">
      <c r="B14" s="5" t="s">
        <v>91</v>
      </c>
      <c r="F14" s="71"/>
      <c r="G14" s="71"/>
      <c r="H14" s="71"/>
      <c r="I14" s="44"/>
      <c r="J14" s="59"/>
      <c r="K14" s="59"/>
      <c r="L14" s="59"/>
    </row>
    <row r="15" spans="1:18" x14ac:dyDescent="0.4">
      <c r="C15" s="5" t="s">
        <v>36</v>
      </c>
      <c r="D15" s="113">
        <v>5</v>
      </c>
      <c r="F15" s="71">
        <v>15900442.49</v>
      </c>
      <c r="G15" s="71"/>
      <c r="H15" s="71">
        <v>153396691.5</v>
      </c>
      <c r="I15" s="44"/>
      <c r="J15" s="59">
        <v>14134942.49</v>
      </c>
      <c r="K15" s="59"/>
      <c r="L15" s="59">
        <v>49326755.579999998</v>
      </c>
      <c r="O15" s="12"/>
      <c r="P15" s="12"/>
      <c r="Q15" s="12"/>
      <c r="R15" s="12"/>
    </row>
    <row r="16" spans="1:18" x14ac:dyDescent="0.4">
      <c r="C16" s="5" t="s">
        <v>33</v>
      </c>
      <c r="D16" s="113">
        <v>2.2000000000000002</v>
      </c>
      <c r="F16" s="71">
        <v>29093621.34</v>
      </c>
      <c r="G16" s="71"/>
      <c r="H16" s="71">
        <v>8537173.5600000005</v>
      </c>
      <c r="I16" s="44"/>
      <c r="J16" s="59">
        <v>6109532.6900000004</v>
      </c>
      <c r="K16" s="59"/>
      <c r="L16" s="59">
        <v>1074478.6399999999</v>
      </c>
      <c r="O16" s="12"/>
      <c r="P16" s="12"/>
      <c r="Q16" s="12"/>
      <c r="R16" s="12"/>
    </row>
    <row r="17" spans="1:18" x14ac:dyDescent="0.4">
      <c r="B17" s="5" t="s">
        <v>128</v>
      </c>
      <c r="F17" s="71"/>
      <c r="G17" s="71"/>
      <c r="H17" s="71"/>
      <c r="I17" s="44"/>
      <c r="J17" s="59"/>
      <c r="K17" s="59"/>
      <c r="L17" s="59"/>
      <c r="O17" s="12"/>
      <c r="P17" s="12"/>
      <c r="Q17" s="12"/>
      <c r="R17" s="12"/>
    </row>
    <row r="18" spans="1:18" x14ac:dyDescent="0.4">
      <c r="C18" s="5" t="s">
        <v>85</v>
      </c>
      <c r="D18" s="113">
        <v>6</v>
      </c>
      <c r="F18" s="71">
        <v>90053809.570000008</v>
      </c>
      <c r="G18" s="71"/>
      <c r="H18" s="71">
        <v>91264662.680000007</v>
      </c>
      <c r="I18" s="44"/>
      <c r="J18" s="59">
        <v>89554479.420000002</v>
      </c>
      <c r="K18" s="59"/>
      <c r="L18" s="59">
        <v>91012094</v>
      </c>
      <c r="O18" s="12"/>
      <c r="P18" s="12"/>
      <c r="Q18" s="12"/>
      <c r="R18" s="12"/>
    </row>
    <row r="19" spans="1:18" x14ac:dyDescent="0.4">
      <c r="C19" s="5" t="s">
        <v>33</v>
      </c>
      <c r="D19" s="113">
        <v>2.2999999999999998</v>
      </c>
      <c r="F19" s="71">
        <v>0</v>
      </c>
      <c r="G19" s="71"/>
      <c r="H19" s="71">
        <v>0</v>
      </c>
      <c r="I19" s="44"/>
      <c r="J19" s="59">
        <v>6146091.8399999999</v>
      </c>
      <c r="K19" s="59"/>
      <c r="L19" s="59">
        <v>74115423.909999996</v>
      </c>
      <c r="O19" s="12"/>
      <c r="P19" s="12"/>
      <c r="Q19" s="12"/>
      <c r="R19" s="12"/>
    </row>
    <row r="20" spans="1:18" x14ac:dyDescent="0.4">
      <c r="B20" s="5" t="s">
        <v>68</v>
      </c>
      <c r="F20" s="71"/>
      <c r="G20" s="71"/>
      <c r="H20" s="71"/>
      <c r="I20" s="59"/>
      <c r="J20" s="59"/>
      <c r="K20" s="59"/>
      <c r="L20" s="59"/>
      <c r="O20" s="12"/>
      <c r="P20" s="12"/>
      <c r="Q20" s="12"/>
      <c r="R20" s="12"/>
    </row>
    <row r="21" spans="1:18" x14ac:dyDescent="0.4">
      <c r="C21" s="5" t="s">
        <v>171</v>
      </c>
      <c r="D21" s="113">
        <v>7</v>
      </c>
      <c r="F21" s="71">
        <v>45000000</v>
      </c>
      <c r="G21" s="71"/>
      <c r="H21" s="71">
        <v>130000000</v>
      </c>
      <c r="I21" s="59"/>
      <c r="J21" s="72">
        <v>45000000</v>
      </c>
      <c r="K21" s="72"/>
      <c r="L21" s="72">
        <v>130000000</v>
      </c>
      <c r="O21" s="12"/>
      <c r="P21" s="12"/>
      <c r="Q21" s="12"/>
      <c r="R21" s="12"/>
    </row>
    <row r="22" spans="1:18" x14ac:dyDescent="0.4">
      <c r="C22" s="5" t="s">
        <v>33</v>
      </c>
      <c r="D22" s="113">
        <v>2.4</v>
      </c>
      <c r="F22" s="71">
        <v>0</v>
      </c>
      <c r="G22" s="71"/>
      <c r="H22" s="71">
        <v>0</v>
      </c>
      <c r="I22" s="59"/>
      <c r="J22" s="72">
        <v>489432080</v>
      </c>
      <c r="K22" s="72"/>
      <c r="L22" s="72">
        <v>85600000</v>
      </c>
      <c r="O22" s="12"/>
      <c r="P22" s="12"/>
      <c r="Q22" s="12"/>
      <c r="R22" s="12"/>
    </row>
    <row r="23" spans="1:18" x14ac:dyDescent="0.4">
      <c r="B23" s="5" t="s">
        <v>45</v>
      </c>
      <c r="F23" s="71"/>
      <c r="G23" s="71"/>
      <c r="H23" s="71"/>
      <c r="I23" s="44"/>
      <c r="J23" s="59"/>
      <c r="K23" s="59"/>
      <c r="L23" s="59"/>
      <c r="O23" s="12"/>
      <c r="P23" s="12"/>
      <c r="Q23" s="12"/>
      <c r="R23" s="12"/>
    </row>
    <row r="24" spans="1:18" x14ac:dyDescent="0.4">
      <c r="C24" s="5" t="s">
        <v>83</v>
      </c>
      <c r="F24" s="71">
        <v>1849487.29</v>
      </c>
      <c r="G24" s="71"/>
      <c r="H24" s="71">
        <v>10237752.789999999</v>
      </c>
      <c r="I24" s="44"/>
      <c r="J24" s="59">
        <v>4233.04</v>
      </c>
      <c r="K24" s="59"/>
      <c r="L24" s="59">
        <v>8515422.3999999985</v>
      </c>
      <c r="O24" s="12"/>
      <c r="P24" s="12"/>
      <c r="Q24" s="12"/>
      <c r="R24" s="12"/>
    </row>
    <row r="25" spans="1:18" x14ac:dyDescent="0.4">
      <c r="C25" s="5" t="s">
        <v>15</v>
      </c>
      <c r="F25" s="73">
        <f>SUM(F12:F24)</f>
        <v>1176129187.02</v>
      </c>
      <c r="G25" s="76"/>
      <c r="H25" s="73">
        <f>SUM(H12:H24)</f>
        <v>1446528846.0899999</v>
      </c>
      <c r="I25" s="44"/>
      <c r="J25" s="73">
        <f>SUM(J12:J24)</f>
        <v>1131743017.1700001</v>
      </c>
      <c r="K25" s="76"/>
      <c r="L25" s="73">
        <f>SUM(L12:L24)</f>
        <v>849737741.21999991</v>
      </c>
      <c r="O25" s="12"/>
      <c r="P25" s="12"/>
      <c r="Q25" s="12"/>
      <c r="R25" s="12"/>
    </row>
    <row r="26" spans="1:18" x14ac:dyDescent="0.4">
      <c r="F26" s="72"/>
      <c r="G26" s="72"/>
      <c r="H26" s="72"/>
      <c r="I26" s="44"/>
      <c r="J26" s="59"/>
      <c r="K26" s="59"/>
      <c r="L26" s="59"/>
      <c r="O26" s="12"/>
      <c r="P26" s="12"/>
      <c r="Q26" s="12"/>
      <c r="R26" s="12"/>
    </row>
    <row r="27" spans="1:18" x14ac:dyDescent="0.4">
      <c r="A27" s="5" t="s">
        <v>46</v>
      </c>
      <c r="F27" s="72"/>
      <c r="G27" s="72"/>
      <c r="H27" s="72"/>
      <c r="I27" s="44"/>
      <c r="J27" s="59"/>
      <c r="K27" s="59"/>
      <c r="L27" s="59"/>
      <c r="O27" s="12"/>
      <c r="P27" s="12"/>
      <c r="Q27" s="12"/>
      <c r="R27" s="12"/>
    </row>
    <row r="28" spans="1:18" hidden="1" x14ac:dyDescent="0.4">
      <c r="B28" s="5" t="s">
        <v>82</v>
      </c>
      <c r="D28" s="113">
        <v>8</v>
      </c>
      <c r="F28" s="72">
        <v>0</v>
      </c>
      <c r="G28" s="72"/>
      <c r="H28" s="72">
        <v>0</v>
      </c>
      <c r="I28" s="44"/>
      <c r="J28" s="59">
        <v>0</v>
      </c>
      <c r="K28" s="59"/>
      <c r="L28" s="59">
        <v>0</v>
      </c>
      <c r="O28" s="12"/>
      <c r="P28" s="12"/>
      <c r="Q28" s="12"/>
      <c r="R28" s="12"/>
    </row>
    <row r="29" spans="1:18" x14ac:dyDescent="0.4">
      <c r="B29" s="5" t="s">
        <v>59</v>
      </c>
      <c r="D29" s="113">
        <v>8</v>
      </c>
      <c r="F29" s="71">
        <v>0</v>
      </c>
      <c r="G29" s="71"/>
      <c r="H29" s="71">
        <v>0</v>
      </c>
      <c r="I29" s="44"/>
      <c r="J29" s="59">
        <v>58077100</v>
      </c>
      <c r="K29" s="59"/>
      <c r="L29" s="59">
        <v>58077100</v>
      </c>
      <c r="O29" s="12"/>
      <c r="P29" s="12"/>
      <c r="Q29" s="12"/>
      <c r="R29" s="12"/>
    </row>
    <row r="30" spans="1:18" x14ac:dyDescent="0.4">
      <c r="B30" s="5" t="s">
        <v>53</v>
      </c>
      <c r="D30" s="113">
        <v>9</v>
      </c>
      <c r="F30" s="71">
        <v>485000518.31999999</v>
      </c>
      <c r="G30" s="71"/>
      <c r="H30" s="71">
        <v>485000550.13</v>
      </c>
      <c r="I30" s="44"/>
      <c r="J30" s="59">
        <v>485000000</v>
      </c>
      <c r="K30" s="59"/>
      <c r="L30" s="59">
        <v>485000000</v>
      </c>
      <c r="O30" s="12"/>
      <c r="P30" s="12"/>
      <c r="Q30" s="12"/>
      <c r="R30" s="12"/>
    </row>
    <row r="31" spans="1:18" x14ac:dyDescent="0.4">
      <c r="B31" s="5" t="s">
        <v>172</v>
      </c>
      <c r="D31" s="113">
        <v>10</v>
      </c>
      <c r="F31" s="71">
        <v>760000000</v>
      </c>
      <c r="G31" s="71"/>
      <c r="H31" s="71">
        <v>760000000</v>
      </c>
      <c r="I31" s="44"/>
      <c r="J31" s="59">
        <v>760000000</v>
      </c>
      <c r="K31" s="59"/>
      <c r="L31" s="59">
        <v>760000000</v>
      </c>
      <c r="O31" s="12"/>
      <c r="P31" s="12"/>
      <c r="Q31" s="12"/>
      <c r="R31" s="12"/>
    </row>
    <row r="32" spans="1:18" x14ac:dyDescent="0.4">
      <c r="B32" s="5" t="s">
        <v>160</v>
      </c>
      <c r="D32" s="113">
        <v>11</v>
      </c>
      <c r="F32" s="72">
        <v>31053074.82</v>
      </c>
      <c r="G32" s="72"/>
      <c r="H32" s="72">
        <v>33877211.159999996</v>
      </c>
      <c r="I32" s="44"/>
      <c r="J32" s="59">
        <v>31053074.82</v>
      </c>
      <c r="K32" s="59"/>
      <c r="L32" s="59">
        <v>33510807.920000002</v>
      </c>
      <c r="O32" s="12"/>
      <c r="P32" s="12"/>
      <c r="Q32" s="12"/>
      <c r="R32" s="12"/>
    </row>
    <row r="33" spans="1:18" x14ac:dyDescent="0.4">
      <c r="B33" s="5" t="s">
        <v>161</v>
      </c>
      <c r="D33" s="113">
        <v>12</v>
      </c>
      <c r="F33" s="100">
        <v>7041637.3899999997</v>
      </c>
      <c r="G33" s="100"/>
      <c r="H33" s="100">
        <v>7370866.1600000001</v>
      </c>
      <c r="I33" s="38"/>
      <c r="J33" s="101">
        <v>7041637.3899999997</v>
      </c>
      <c r="K33" s="101"/>
      <c r="L33" s="101">
        <v>7370866.1600000001</v>
      </c>
      <c r="O33" s="12"/>
      <c r="P33" s="12"/>
      <c r="Q33" s="12"/>
      <c r="R33" s="12"/>
    </row>
    <row r="34" spans="1:18" x14ac:dyDescent="0.4">
      <c r="B34" s="5" t="s">
        <v>136</v>
      </c>
      <c r="D34" s="7">
        <v>13.3</v>
      </c>
      <c r="F34" s="72">
        <v>39566625.299999997</v>
      </c>
      <c r="G34" s="72"/>
      <c r="H34" s="72">
        <v>25724711.870000001</v>
      </c>
      <c r="I34" s="44"/>
      <c r="J34" s="59">
        <v>33190807.379999999</v>
      </c>
      <c r="K34" s="59"/>
      <c r="L34" s="59">
        <v>24810367.149999999</v>
      </c>
      <c r="O34" s="12"/>
      <c r="P34" s="12"/>
      <c r="Q34" s="12"/>
      <c r="R34" s="12"/>
    </row>
    <row r="35" spans="1:18" x14ac:dyDescent="0.4">
      <c r="B35" s="5" t="s">
        <v>47</v>
      </c>
      <c r="F35" s="72"/>
      <c r="G35" s="72"/>
      <c r="H35" s="72"/>
      <c r="I35" s="44"/>
      <c r="J35" s="59"/>
      <c r="K35" s="59"/>
      <c r="L35" s="59"/>
      <c r="O35" s="12"/>
      <c r="P35" s="12"/>
      <c r="Q35" s="12"/>
      <c r="R35" s="12"/>
    </row>
    <row r="36" spans="1:18" x14ac:dyDescent="0.4">
      <c r="C36" s="5" t="s">
        <v>32</v>
      </c>
      <c r="F36" s="72">
        <v>4798199.0199999996</v>
      </c>
      <c r="G36" s="72"/>
      <c r="H36" s="72">
        <v>6536277.9000000004</v>
      </c>
      <c r="I36" s="44"/>
      <c r="J36" s="59">
        <v>2356316.13</v>
      </c>
      <c r="K36" s="59"/>
      <c r="L36" s="59">
        <v>4064767.51</v>
      </c>
      <c r="O36" s="12"/>
      <c r="P36" s="12"/>
      <c r="Q36" s="12"/>
      <c r="R36" s="12"/>
    </row>
    <row r="37" spans="1:18" x14ac:dyDescent="0.4">
      <c r="C37" s="5" t="s">
        <v>44</v>
      </c>
      <c r="F37" s="72">
        <v>53265141.799999997</v>
      </c>
      <c r="G37" s="72"/>
      <c r="H37" s="72">
        <v>162900</v>
      </c>
      <c r="I37" s="44"/>
      <c r="J37" s="59">
        <v>53265141.799999997</v>
      </c>
      <c r="K37" s="59"/>
      <c r="L37" s="59">
        <v>162900</v>
      </c>
      <c r="O37" s="12"/>
      <c r="P37" s="12"/>
      <c r="Q37" s="12"/>
      <c r="R37" s="12"/>
    </row>
    <row r="38" spans="1:18" x14ac:dyDescent="0.4">
      <c r="C38" s="5" t="s">
        <v>16</v>
      </c>
      <c r="F38" s="73">
        <f>SUM(F28:F37)</f>
        <v>1380725196.6499999</v>
      </c>
      <c r="G38" s="76"/>
      <c r="H38" s="73">
        <f>SUM(H28:H37)</f>
        <v>1318672517.2200003</v>
      </c>
      <c r="I38" s="44"/>
      <c r="J38" s="73">
        <f>SUM(J28:J37)</f>
        <v>1429984077.5200002</v>
      </c>
      <c r="K38" s="76"/>
      <c r="L38" s="73">
        <f>SUM(L28:L37)</f>
        <v>1372996808.7400002</v>
      </c>
      <c r="O38" s="12"/>
      <c r="P38" s="12"/>
      <c r="Q38" s="12"/>
      <c r="R38" s="12"/>
    </row>
    <row r="39" spans="1:18" ht="18.75" thickBot="1" x14ac:dyDescent="0.45">
      <c r="A39" s="5" t="s">
        <v>48</v>
      </c>
      <c r="F39" s="74">
        <f>+F38+F25</f>
        <v>2556854383.6700001</v>
      </c>
      <c r="G39" s="76"/>
      <c r="H39" s="74">
        <f>+H38+H25</f>
        <v>2765201363.3100004</v>
      </c>
      <c r="I39" s="44"/>
      <c r="J39" s="74">
        <f>+J38+J25</f>
        <v>2561727094.6900005</v>
      </c>
      <c r="K39" s="76"/>
      <c r="L39" s="74">
        <f>+L38+L25</f>
        <v>2222734549.96</v>
      </c>
      <c r="O39" s="12"/>
      <c r="P39" s="12"/>
      <c r="Q39" s="12"/>
      <c r="R39" s="12"/>
    </row>
    <row r="40" spans="1:18" ht="18.75" thickTop="1" x14ac:dyDescent="0.4">
      <c r="F40" s="75"/>
      <c r="G40" s="75"/>
      <c r="H40" s="75"/>
      <c r="I40" s="44"/>
      <c r="J40" s="76"/>
      <c r="K40" s="76"/>
      <c r="L40" s="76"/>
      <c r="O40" s="12"/>
      <c r="P40" s="12"/>
      <c r="Q40" s="12"/>
      <c r="R40" s="12"/>
    </row>
    <row r="41" spans="1:18" x14ac:dyDescent="0.4">
      <c r="A41" s="5" t="s">
        <v>200</v>
      </c>
      <c r="F41" s="75"/>
      <c r="G41" s="75"/>
      <c r="H41" s="75"/>
      <c r="I41" s="44"/>
      <c r="J41" s="59"/>
      <c r="K41" s="59"/>
      <c r="L41" s="59"/>
      <c r="O41" s="12"/>
      <c r="P41" s="12"/>
      <c r="Q41" s="12"/>
      <c r="R41" s="12"/>
    </row>
    <row r="42" spans="1:18" x14ac:dyDescent="0.4">
      <c r="F42" s="75"/>
      <c r="G42" s="75"/>
      <c r="H42" s="75"/>
      <c r="I42" s="44"/>
      <c r="J42" s="59"/>
      <c r="K42" s="59"/>
      <c r="L42" s="59"/>
      <c r="O42" s="12"/>
      <c r="P42" s="12"/>
      <c r="Q42" s="12"/>
      <c r="R42" s="12"/>
    </row>
    <row r="43" spans="1:18" x14ac:dyDescent="0.4">
      <c r="O43" s="12"/>
      <c r="P43" s="12"/>
      <c r="Q43" s="12"/>
      <c r="R43" s="12"/>
    </row>
    <row r="44" spans="1:18" ht="13.5" customHeight="1" x14ac:dyDescent="0.4">
      <c r="O44" s="12"/>
      <c r="P44" s="12"/>
      <c r="Q44" s="12"/>
      <c r="R44" s="12"/>
    </row>
    <row r="45" spans="1:18" x14ac:dyDescent="0.4">
      <c r="A45" s="113"/>
      <c r="B45" s="18" t="s">
        <v>148</v>
      </c>
      <c r="C45" s="113"/>
      <c r="D45" s="18"/>
      <c r="G45" s="18"/>
      <c r="H45" s="18" t="s">
        <v>147</v>
      </c>
      <c r="I45" s="113"/>
      <c r="J45" s="113"/>
      <c r="K45" s="113"/>
      <c r="L45" s="113"/>
      <c r="O45" s="12"/>
      <c r="P45" s="12"/>
      <c r="Q45" s="12"/>
      <c r="R45" s="12"/>
    </row>
    <row r="46" spans="1:18" x14ac:dyDescent="0.4">
      <c r="A46" s="139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O46" s="12"/>
      <c r="P46" s="12"/>
      <c r="Q46" s="12"/>
      <c r="R46" s="12"/>
    </row>
    <row r="47" spans="1:18" x14ac:dyDescent="0.4">
      <c r="A47" s="18"/>
      <c r="B47" s="19"/>
      <c r="C47" s="113"/>
      <c r="I47" s="113"/>
      <c r="J47" s="113"/>
      <c r="K47" s="113"/>
      <c r="L47" s="113"/>
      <c r="O47" s="12"/>
      <c r="P47" s="12"/>
      <c r="Q47" s="12"/>
      <c r="R47" s="12"/>
    </row>
    <row r="48" spans="1:18" x14ac:dyDescent="0.4">
      <c r="A48" s="133" t="str">
        <f>+A2</f>
        <v>บริษัท บรุ๊คเคอร์ กรุ๊ป จำกัด (มหาชน) และบริษัทย่อย</v>
      </c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O48" s="12"/>
      <c r="P48" s="12"/>
      <c r="Q48" s="12"/>
      <c r="R48" s="12"/>
    </row>
    <row r="49" spans="1:18" x14ac:dyDescent="0.4">
      <c r="A49" s="133" t="str">
        <f>+A3</f>
        <v>งบแสดงฐานะการเงิน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O49" s="12"/>
      <c r="P49" s="12"/>
      <c r="Q49" s="12"/>
      <c r="R49" s="12"/>
    </row>
    <row r="50" spans="1:18" x14ac:dyDescent="0.4">
      <c r="A50" s="133" t="str">
        <f>+A4</f>
        <v>ณ วันที่ 30 กันยายน 2562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O50" s="12"/>
      <c r="P50" s="12"/>
      <c r="Q50" s="12"/>
      <c r="R50" s="12"/>
    </row>
    <row r="51" spans="1:18" ht="21" customHeight="1" x14ac:dyDescent="0.4">
      <c r="D51" s="5"/>
      <c r="E51" s="5"/>
      <c r="F51" s="134" t="s">
        <v>13</v>
      </c>
      <c r="G51" s="134"/>
      <c r="H51" s="134"/>
      <c r="I51" s="134"/>
      <c r="J51" s="134"/>
      <c r="K51" s="134"/>
      <c r="L51" s="134"/>
      <c r="O51" s="12"/>
      <c r="P51" s="12"/>
      <c r="Q51" s="12"/>
      <c r="R51" s="12"/>
    </row>
    <row r="52" spans="1:18" x14ac:dyDescent="0.4">
      <c r="D52" s="5"/>
      <c r="E52" s="5"/>
      <c r="F52" s="135" t="s">
        <v>34</v>
      </c>
      <c r="G52" s="135"/>
      <c r="H52" s="135"/>
      <c r="J52" s="136" t="s">
        <v>35</v>
      </c>
      <c r="K52" s="136"/>
      <c r="L52" s="136"/>
      <c r="O52" s="12"/>
      <c r="P52" s="12"/>
      <c r="Q52" s="12"/>
      <c r="R52" s="12"/>
    </row>
    <row r="53" spans="1:18" x14ac:dyDescent="0.4">
      <c r="D53" s="112" t="s">
        <v>40</v>
      </c>
      <c r="E53" s="20"/>
      <c r="F53" s="116" t="str">
        <f>+F7</f>
        <v>30 กันยายน 2562</v>
      </c>
      <c r="G53" s="25"/>
      <c r="H53" s="116" t="str">
        <f>+H7</f>
        <v>31 ธันวาคม 2561</v>
      </c>
      <c r="J53" s="116" t="str">
        <f>+J7</f>
        <v>30 กันยายน 2562</v>
      </c>
      <c r="K53" s="21"/>
      <c r="L53" s="116" t="str">
        <f>+L7</f>
        <v>31 ธันวาคม 2561</v>
      </c>
      <c r="O53" s="12"/>
      <c r="P53" s="12"/>
      <c r="Q53" s="12"/>
      <c r="R53" s="12"/>
    </row>
    <row r="54" spans="1:18" s="45" customFormat="1" x14ac:dyDescent="0.35">
      <c r="D54" s="41"/>
      <c r="E54" s="41"/>
      <c r="F54" s="110" t="s">
        <v>201</v>
      </c>
      <c r="G54" s="110"/>
      <c r="H54" s="110" t="s">
        <v>202</v>
      </c>
      <c r="I54" s="111"/>
      <c r="J54" s="110" t="s">
        <v>201</v>
      </c>
      <c r="K54" s="110"/>
      <c r="L54" s="110" t="s">
        <v>202</v>
      </c>
      <c r="M54" s="41"/>
      <c r="N54" s="41"/>
    </row>
    <row r="55" spans="1:18" s="45" customFormat="1" x14ac:dyDescent="0.35">
      <c r="D55" s="41"/>
      <c r="E55" s="41"/>
      <c r="F55" s="110" t="s">
        <v>203</v>
      </c>
      <c r="G55" s="110"/>
      <c r="H55" s="110"/>
      <c r="I55" s="111"/>
      <c r="J55" s="110" t="s">
        <v>203</v>
      </c>
      <c r="K55" s="110"/>
      <c r="L55" s="110"/>
      <c r="M55" s="41"/>
      <c r="N55" s="41"/>
    </row>
    <row r="56" spans="1:18" ht="18" customHeight="1" x14ac:dyDescent="0.4">
      <c r="A56" s="137" t="s">
        <v>8</v>
      </c>
      <c r="B56" s="137"/>
      <c r="C56" s="137"/>
      <c r="D56" s="20"/>
      <c r="E56" s="20"/>
      <c r="F56" s="21"/>
      <c r="G56" s="21"/>
      <c r="H56" s="21"/>
      <c r="J56" s="21"/>
      <c r="K56" s="21"/>
      <c r="L56" s="21"/>
      <c r="O56" s="12"/>
      <c r="P56" s="12"/>
      <c r="Q56" s="12"/>
      <c r="R56" s="12"/>
    </row>
    <row r="57" spans="1:18" x14ac:dyDescent="0.4">
      <c r="A57" s="5" t="s">
        <v>49</v>
      </c>
      <c r="F57" s="72"/>
      <c r="G57" s="72"/>
      <c r="H57" s="72"/>
      <c r="I57" s="44"/>
      <c r="J57" s="59"/>
      <c r="K57" s="59"/>
      <c r="L57" s="59"/>
      <c r="O57" s="12"/>
      <c r="P57" s="12"/>
      <c r="Q57" s="12"/>
      <c r="R57" s="12"/>
    </row>
    <row r="58" spans="1:18" x14ac:dyDescent="0.4">
      <c r="B58" s="5" t="s">
        <v>173</v>
      </c>
      <c r="D58" s="113">
        <v>14</v>
      </c>
      <c r="F58" s="72">
        <v>500000000</v>
      </c>
      <c r="G58" s="72"/>
      <c r="H58" s="72">
        <v>500000000</v>
      </c>
      <c r="I58" s="44"/>
      <c r="J58" s="59">
        <v>500000000</v>
      </c>
      <c r="K58" s="59"/>
      <c r="L58" s="59">
        <v>500000000</v>
      </c>
      <c r="O58" s="12"/>
      <c r="P58" s="12"/>
      <c r="Q58" s="12"/>
      <c r="R58" s="12"/>
    </row>
    <row r="59" spans="1:18" x14ac:dyDescent="0.4">
      <c r="B59" s="5" t="s">
        <v>84</v>
      </c>
      <c r="F59" s="71"/>
      <c r="G59" s="71"/>
      <c r="H59" s="71"/>
      <c r="I59" s="44"/>
      <c r="J59" s="59"/>
      <c r="K59" s="59"/>
      <c r="L59" s="59"/>
      <c r="O59" s="12"/>
      <c r="P59" s="12"/>
      <c r="Q59" s="12"/>
      <c r="R59" s="12"/>
    </row>
    <row r="60" spans="1:18" x14ac:dyDescent="0.4">
      <c r="C60" s="5" t="s">
        <v>85</v>
      </c>
      <c r="D60" s="113">
        <v>15</v>
      </c>
      <c r="F60" s="71">
        <v>8649028.4800000004</v>
      </c>
      <c r="G60" s="71"/>
      <c r="H60" s="71">
        <v>3057889.62</v>
      </c>
      <c r="I60" s="44"/>
      <c r="J60" s="59">
        <v>0</v>
      </c>
      <c r="K60" s="59"/>
      <c r="L60" s="59">
        <v>0</v>
      </c>
      <c r="O60" s="12"/>
      <c r="P60" s="12"/>
      <c r="Q60" s="12"/>
      <c r="R60" s="12"/>
    </row>
    <row r="61" spans="1:18" hidden="1" x14ac:dyDescent="0.4">
      <c r="C61" s="5" t="s">
        <v>33</v>
      </c>
      <c r="F61" s="71">
        <v>0</v>
      </c>
      <c r="G61" s="71"/>
      <c r="H61" s="71">
        <v>0</v>
      </c>
      <c r="I61" s="44"/>
      <c r="J61" s="59">
        <v>0</v>
      </c>
      <c r="K61" s="59"/>
      <c r="L61" s="59">
        <v>0</v>
      </c>
      <c r="O61" s="12"/>
      <c r="P61" s="12"/>
      <c r="Q61" s="12"/>
      <c r="R61" s="12"/>
    </row>
    <row r="62" spans="1:18" x14ac:dyDescent="0.4">
      <c r="B62" s="5" t="s">
        <v>129</v>
      </c>
      <c r="F62" s="71"/>
      <c r="G62" s="71"/>
      <c r="H62" s="71"/>
      <c r="I62" s="44"/>
      <c r="J62" s="59"/>
      <c r="K62" s="59"/>
      <c r="L62" s="59"/>
      <c r="O62" s="12"/>
      <c r="P62" s="12"/>
      <c r="Q62" s="12"/>
      <c r="R62" s="12"/>
    </row>
    <row r="63" spans="1:18" x14ac:dyDescent="0.4">
      <c r="C63" s="5" t="s">
        <v>85</v>
      </c>
      <c r="D63" s="7">
        <v>16</v>
      </c>
      <c r="F63" s="71">
        <v>18996576.18</v>
      </c>
      <c r="G63" s="71"/>
      <c r="H63" s="71">
        <v>24088216.170000002</v>
      </c>
      <c r="I63" s="44"/>
      <c r="J63" s="59">
        <v>18586402.670000002</v>
      </c>
      <c r="K63" s="59"/>
      <c r="L63" s="59">
        <v>21607328.41</v>
      </c>
      <c r="O63" s="12"/>
      <c r="P63" s="12"/>
      <c r="Q63" s="12"/>
      <c r="R63" s="12"/>
    </row>
    <row r="64" spans="1:18" hidden="1" x14ac:dyDescent="0.4">
      <c r="C64" s="5" t="s">
        <v>33</v>
      </c>
      <c r="D64" s="7"/>
      <c r="F64" s="71">
        <v>0</v>
      </c>
      <c r="G64" s="71"/>
      <c r="H64" s="71">
        <v>0</v>
      </c>
      <c r="I64" s="44"/>
      <c r="J64" s="59">
        <v>0</v>
      </c>
      <c r="K64" s="59"/>
      <c r="L64" s="59">
        <v>0</v>
      </c>
      <c r="O64" s="12"/>
      <c r="P64" s="12"/>
      <c r="Q64" s="12"/>
      <c r="R64" s="12"/>
    </row>
    <row r="65" spans="1:18" x14ac:dyDescent="0.4">
      <c r="B65" s="5" t="s">
        <v>143</v>
      </c>
      <c r="F65" s="71"/>
      <c r="G65" s="71"/>
      <c r="H65" s="71"/>
      <c r="O65" s="12"/>
      <c r="P65" s="12"/>
      <c r="Q65" s="12"/>
      <c r="R65" s="12"/>
    </row>
    <row r="66" spans="1:18" hidden="1" x14ac:dyDescent="0.4">
      <c r="C66" s="5" t="s">
        <v>85</v>
      </c>
      <c r="F66" s="71"/>
      <c r="G66" s="71"/>
      <c r="H66" s="71"/>
      <c r="I66" s="44"/>
      <c r="J66" s="71"/>
      <c r="K66" s="71"/>
      <c r="L66" s="71"/>
      <c r="O66" s="12"/>
      <c r="P66" s="12"/>
      <c r="Q66" s="12"/>
      <c r="R66" s="12"/>
    </row>
    <row r="67" spans="1:18" x14ac:dyDescent="0.4">
      <c r="C67" s="5" t="s">
        <v>33</v>
      </c>
      <c r="D67" s="113">
        <v>2.5</v>
      </c>
      <c r="F67" s="71">
        <v>0</v>
      </c>
      <c r="G67" s="71"/>
      <c r="H67" s="71">
        <v>0</v>
      </c>
      <c r="I67" s="44"/>
      <c r="J67" s="71">
        <v>0</v>
      </c>
      <c r="K67" s="71"/>
      <c r="L67" s="71">
        <v>30000000</v>
      </c>
      <c r="O67" s="12"/>
      <c r="P67" s="12"/>
      <c r="Q67" s="12"/>
      <c r="R67" s="12"/>
    </row>
    <row r="68" spans="1:18" x14ac:dyDescent="0.4">
      <c r="B68" s="5" t="s">
        <v>96</v>
      </c>
      <c r="F68" s="71">
        <v>3920578.44</v>
      </c>
      <c r="G68" s="71"/>
      <c r="H68" s="71">
        <v>15758408.779999999</v>
      </c>
      <c r="I68" s="44"/>
      <c r="J68" s="71">
        <v>3920578.44</v>
      </c>
      <c r="K68" s="71"/>
      <c r="L68" s="71">
        <v>15758408.779999999</v>
      </c>
      <c r="O68" s="12"/>
      <c r="P68" s="12"/>
      <c r="Q68" s="12"/>
      <c r="R68" s="12"/>
    </row>
    <row r="69" spans="1:18" x14ac:dyDescent="0.4">
      <c r="B69" s="5" t="s">
        <v>50</v>
      </c>
      <c r="D69" s="7"/>
      <c r="F69" s="71"/>
      <c r="G69" s="71"/>
      <c r="H69" s="71"/>
      <c r="I69" s="44"/>
      <c r="J69" s="59"/>
      <c r="K69" s="59"/>
      <c r="L69" s="59"/>
      <c r="O69" s="12"/>
      <c r="P69" s="12"/>
      <c r="Q69" s="12"/>
      <c r="R69" s="12"/>
    </row>
    <row r="70" spans="1:18" x14ac:dyDescent="0.4">
      <c r="C70" s="5" t="s">
        <v>86</v>
      </c>
      <c r="D70" s="7"/>
      <c r="F70" s="71">
        <v>1054532.27</v>
      </c>
      <c r="G70" s="71"/>
      <c r="H70" s="71">
        <v>3302097.29</v>
      </c>
      <c r="I70" s="72"/>
      <c r="J70" s="71">
        <v>939032.27</v>
      </c>
      <c r="K70" s="71"/>
      <c r="L70" s="71">
        <v>3291597.29</v>
      </c>
      <c r="O70" s="12"/>
      <c r="P70" s="12"/>
      <c r="Q70" s="12"/>
      <c r="R70" s="12"/>
    </row>
    <row r="71" spans="1:18" x14ac:dyDescent="0.4">
      <c r="C71" s="5" t="s">
        <v>44</v>
      </c>
      <c r="D71" s="7"/>
      <c r="F71" s="71">
        <v>16204118.479999999</v>
      </c>
      <c r="G71" s="71"/>
      <c r="H71" s="71">
        <v>4004460.51</v>
      </c>
      <c r="I71" s="44"/>
      <c r="J71" s="59">
        <v>16168687.83</v>
      </c>
      <c r="K71" s="59"/>
      <c r="L71" s="59">
        <v>3851545.8099999996</v>
      </c>
      <c r="O71" s="12"/>
      <c r="P71" s="12"/>
      <c r="Q71" s="12"/>
      <c r="R71" s="12"/>
    </row>
    <row r="72" spans="1:18" x14ac:dyDescent="0.4">
      <c r="C72" s="5" t="s">
        <v>102</v>
      </c>
      <c r="D72" s="7"/>
      <c r="F72" s="73">
        <f>SUM(F58:F71)</f>
        <v>548824833.85000002</v>
      </c>
      <c r="G72" s="76"/>
      <c r="H72" s="73">
        <f>SUM(H58:H71)</f>
        <v>550211072.37</v>
      </c>
      <c r="I72" s="44"/>
      <c r="J72" s="73">
        <f>SUM(J58:J71)</f>
        <v>539614701.21000004</v>
      </c>
      <c r="K72" s="76"/>
      <c r="L72" s="73">
        <f>SUM(L58:L71)</f>
        <v>574508880.28999996</v>
      </c>
      <c r="O72" s="12"/>
      <c r="P72" s="12"/>
      <c r="Q72" s="12"/>
      <c r="R72" s="12"/>
    </row>
    <row r="73" spans="1:18" x14ac:dyDescent="0.4">
      <c r="D73" s="7"/>
      <c r="F73" s="72"/>
      <c r="G73" s="72"/>
      <c r="H73" s="72"/>
      <c r="I73" s="44"/>
      <c r="J73" s="59"/>
      <c r="K73" s="59"/>
      <c r="L73" s="59"/>
      <c r="O73" s="12"/>
      <c r="P73" s="12"/>
      <c r="Q73" s="12"/>
      <c r="R73" s="12"/>
    </row>
    <row r="74" spans="1:18" x14ac:dyDescent="0.4">
      <c r="A74" s="5" t="s">
        <v>51</v>
      </c>
      <c r="D74" s="7"/>
      <c r="F74" s="72"/>
      <c r="G74" s="72"/>
      <c r="H74" s="72"/>
      <c r="I74" s="44"/>
      <c r="J74" s="59"/>
      <c r="K74" s="59"/>
      <c r="L74" s="59"/>
      <c r="O74" s="12"/>
      <c r="P74" s="12"/>
      <c r="Q74" s="12"/>
      <c r="R74" s="12"/>
    </row>
    <row r="75" spans="1:18" x14ac:dyDescent="0.4">
      <c r="B75" s="5" t="s">
        <v>137</v>
      </c>
      <c r="D75" s="7">
        <v>13.3</v>
      </c>
      <c r="F75" s="72">
        <v>0</v>
      </c>
      <c r="G75" s="72"/>
      <c r="H75" s="72">
        <v>0</v>
      </c>
      <c r="I75" s="44"/>
      <c r="J75" s="59">
        <v>0</v>
      </c>
      <c r="K75" s="59"/>
      <c r="L75" s="59">
        <v>0</v>
      </c>
      <c r="O75" s="12"/>
      <c r="P75" s="12"/>
      <c r="Q75" s="12"/>
      <c r="R75" s="12"/>
    </row>
    <row r="76" spans="1:18" x14ac:dyDescent="0.4">
      <c r="B76" s="5" t="s">
        <v>103</v>
      </c>
      <c r="D76" s="7">
        <v>17</v>
      </c>
      <c r="F76" s="71">
        <v>27424727</v>
      </c>
      <c r="G76" s="71"/>
      <c r="H76" s="71">
        <v>25649866</v>
      </c>
      <c r="I76" s="59"/>
      <c r="J76" s="59">
        <v>26348736</v>
      </c>
      <c r="K76" s="59"/>
      <c r="L76" s="59">
        <v>23744276</v>
      </c>
      <c r="O76" s="12"/>
      <c r="P76" s="12"/>
      <c r="Q76" s="12"/>
      <c r="R76" s="12"/>
    </row>
    <row r="77" spans="1:18" x14ac:dyDescent="0.4">
      <c r="C77" s="5" t="s">
        <v>17</v>
      </c>
      <c r="D77" s="7"/>
      <c r="F77" s="73">
        <f>SUM(F75:F76)</f>
        <v>27424727</v>
      </c>
      <c r="G77" s="76"/>
      <c r="H77" s="73">
        <f>SUM(H75:H76)</f>
        <v>25649866</v>
      </c>
      <c r="I77" s="59"/>
      <c r="J77" s="73">
        <f>SUM(J75:J76)</f>
        <v>26348736</v>
      </c>
      <c r="K77" s="76"/>
      <c r="L77" s="73">
        <f>SUM(L75:L76)</f>
        <v>23744276</v>
      </c>
      <c r="O77" s="12"/>
      <c r="P77" s="12"/>
      <c r="Q77" s="12"/>
      <c r="R77" s="12"/>
    </row>
    <row r="78" spans="1:18" x14ac:dyDescent="0.4">
      <c r="D78" s="7"/>
      <c r="F78" s="76"/>
      <c r="G78" s="76"/>
      <c r="H78" s="76"/>
      <c r="I78" s="76"/>
      <c r="J78" s="76"/>
      <c r="K78" s="76"/>
      <c r="L78" s="76"/>
      <c r="O78" s="12"/>
      <c r="P78" s="12"/>
      <c r="Q78" s="12"/>
      <c r="R78" s="12"/>
    </row>
    <row r="79" spans="1:18" x14ac:dyDescent="0.4">
      <c r="C79" s="5" t="s">
        <v>18</v>
      </c>
      <c r="D79" s="7"/>
      <c r="F79" s="78">
        <f>+F77+F72</f>
        <v>576249560.85000002</v>
      </c>
      <c r="G79" s="76"/>
      <c r="H79" s="78">
        <f>+H77+H72</f>
        <v>575860938.37</v>
      </c>
      <c r="I79" s="44"/>
      <c r="J79" s="78">
        <f>+J77+J72</f>
        <v>565963437.21000004</v>
      </c>
      <c r="K79" s="76"/>
      <c r="L79" s="78">
        <f>+L77+L72</f>
        <v>598253156.28999996</v>
      </c>
      <c r="O79" s="12"/>
      <c r="P79" s="12"/>
      <c r="Q79" s="12"/>
      <c r="R79" s="12"/>
    </row>
    <row r="80" spans="1:18" x14ac:dyDescent="0.4">
      <c r="D80" s="7"/>
      <c r="F80" s="72"/>
      <c r="G80" s="72"/>
      <c r="H80" s="72"/>
      <c r="I80" s="44"/>
      <c r="J80" s="76"/>
      <c r="K80" s="76"/>
      <c r="L80" s="76"/>
      <c r="O80" s="12"/>
      <c r="P80" s="12"/>
      <c r="Q80" s="12"/>
      <c r="R80" s="12"/>
    </row>
    <row r="81" spans="1:18" x14ac:dyDescent="0.4">
      <c r="A81" s="5" t="s">
        <v>200</v>
      </c>
      <c r="D81" s="7"/>
      <c r="F81" s="120"/>
      <c r="G81" s="120"/>
      <c r="H81" s="120"/>
      <c r="J81" s="11"/>
      <c r="K81" s="11"/>
      <c r="L81" s="11"/>
      <c r="O81" s="12"/>
      <c r="P81" s="12"/>
      <c r="Q81" s="12"/>
      <c r="R81" s="12"/>
    </row>
    <row r="82" spans="1:18" x14ac:dyDescent="0.4">
      <c r="D82" s="7"/>
      <c r="F82" s="120"/>
      <c r="G82" s="120"/>
      <c r="H82" s="120"/>
      <c r="J82" s="11"/>
      <c r="K82" s="11"/>
      <c r="L82" s="11"/>
      <c r="O82" s="12"/>
      <c r="P82" s="12"/>
      <c r="Q82" s="12"/>
      <c r="R82" s="12"/>
    </row>
    <row r="83" spans="1:18" x14ac:dyDescent="0.4">
      <c r="D83" s="7"/>
      <c r="F83" s="120"/>
      <c r="G83" s="120"/>
      <c r="H83" s="120"/>
      <c r="J83" s="11"/>
      <c r="K83" s="11"/>
      <c r="L83" s="11"/>
      <c r="O83" s="12"/>
      <c r="P83" s="12"/>
      <c r="Q83" s="12"/>
      <c r="R83" s="12"/>
    </row>
    <row r="84" spans="1:18" x14ac:dyDescent="0.4">
      <c r="D84" s="7"/>
      <c r="F84" s="120"/>
      <c r="G84" s="120"/>
      <c r="H84" s="120"/>
      <c r="J84" s="11"/>
      <c r="K84" s="11"/>
      <c r="L84" s="11"/>
      <c r="O84" s="12"/>
      <c r="P84" s="12"/>
      <c r="Q84" s="12"/>
      <c r="R84" s="12"/>
    </row>
    <row r="85" spans="1:18" x14ac:dyDescent="0.4">
      <c r="D85" s="7"/>
      <c r="F85" s="120"/>
      <c r="G85" s="120"/>
      <c r="H85" s="120"/>
      <c r="J85" s="11"/>
      <c r="K85" s="11"/>
      <c r="L85" s="11"/>
      <c r="O85" s="12"/>
      <c r="P85" s="12"/>
      <c r="Q85" s="12"/>
      <c r="R85" s="12"/>
    </row>
    <row r="86" spans="1:18" x14ac:dyDescent="0.4">
      <c r="D86" s="7"/>
      <c r="F86" s="120"/>
      <c r="G86" s="120"/>
      <c r="H86" s="120"/>
      <c r="J86" s="11"/>
      <c r="K86" s="11"/>
      <c r="L86" s="11"/>
      <c r="O86" s="12"/>
      <c r="P86" s="12"/>
      <c r="Q86" s="12"/>
      <c r="R86" s="12"/>
    </row>
    <row r="87" spans="1:18" x14ac:dyDescent="0.4">
      <c r="D87" s="7"/>
      <c r="F87" s="120"/>
      <c r="G87" s="120"/>
      <c r="H87" s="120"/>
      <c r="J87" s="11"/>
      <c r="K87" s="11"/>
      <c r="L87" s="11"/>
      <c r="O87" s="12"/>
      <c r="P87" s="12"/>
      <c r="Q87" s="12"/>
      <c r="R87" s="12"/>
    </row>
    <row r="88" spans="1:18" x14ac:dyDescent="0.4">
      <c r="D88" s="7"/>
      <c r="F88" s="120"/>
      <c r="G88" s="120"/>
      <c r="H88" s="120"/>
      <c r="J88" s="11"/>
      <c r="K88" s="11"/>
      <c r="L88" s="11"/>
      <c r="O88" s="12"/>
      <c r="P88" s="12"/>
      <c r="Q88" s="12"/>
      <c r="R88" s="12"/>
    </row>
    <row r="89" spans="1:18" x14ac:dyDescent="0.4">
      <c r="A89" s="113"/>
      <c r="B89" s="18" t="s">
        <v>148</v>
      </c>
      <c r="C89" s="113"/>
      <c r="D89" s="18"/>
      <c r="G89" s="18"/>
      <c r="H89" s="18" t="s">
        <v>147</v>
      </c>
      <c r="I89" s="113"/>
      <c r="J89" s="113"/>
      <c r="K89" s="113"/>
      <c r="L89" s="113"/>
      <c r="O89" s="12"/>
      <c r="P89" s="12"/>
      <c r="Q89" s="12"/>
      <c r="R89" s="12"/>
    </row>
    <row r="90" spans="1:18" x14ac:dyDescent="0.4">
      <c r="D90" s="7"/>
      <c r="F90" s="120"/>
      <c r="G90" s="120"/>
      <c r="H90" s="120"/>
      <c r="J90" s="11"/>
      <c r="K90" s="11"/>
      <c r="L90" s="11"/>
      <c r="O90" s="12"/>
      <c r="P90" s="12"/>
      <c r="Q90" s="12"/>
      <c r="R90" s="12"/>
    </row>
    <row r="91" spans="1:18" x14ac:dyDescent="0.4">
      <c r="D91" s="7"/>
      <c r="F91" s="120"/>
      <c r="G91" s="120"/>
      <c r="H91" s="120"/>
      <c r="J91" s="11"/>
      <c r="K91" s="11"/>
      <c r="L91" s="11"/>
      <c r="O91" s="12"/>
      <c r="P91" s="12"/>
      <c r="Q91" s="12"/>
      <c r="R91" s="12"/>
    </row>
    <row r="92" spans="1:18" x14ac:dyDescent="0.4">
      <c r="A92" s="139"/>
      <c r="B92" s="139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O92" s="12"/>
      <c r="P92" s="12"/>
      <c r="Q92" s="12"/>
      <c r="R92" s="12"/>
    </row>
    <row r="93" spans="1:18" x14ac:dyDescent="0.4">
      <c r="D93" s="24"/>
      <c r="E93" s="24"/>
      <c r="F93" s="11"/>
      <c r="G93" s="11"/>
      <c r="H93" s="11"/>
      <c r="J93" s="11"/>
      <c r="K93" s="11"/>
      <c r="L93" s="11"/>
      <c r="O93" s="12"/>
      <c r="P93" s="12"/>
      <c r="Q93" s="12"/>
      <c r="R93" s="12"/>
    </row>
    <row r="94" spans="1:18" x14ac:dyDescent="0.4">
      <c r="A94" s="133" t="str">
        <f>+A48</f>
        <v>บริษัท บรุ๊คเคอร์ กรุ๊ป จำกัด (มหาชน) และบริษัทย่อย</v>
      </c>
      <c r="B94" s="133"/>
      <c r="C94" s="133"/>
      <c r="D94" s="133"/>
      <c r="E94" s="133"/>
      <c r="F94" s="133"/>
      <c r="G94" s="133"/>
      <c r="H94" s="133"/>
      <c r="I94" s="133"/>
      <c r="J94" s="133"/>
      <c r="K94" s="133"/>
      <c r="L94" s="133"/>
      <c r="O94" s="12"/>
      <c r="P94" s="12"/>
      <c r="Q94" s="12"/>
      <c r="R94" s="12"/>
    </row>
    <row r="95" spans="1:18" x14ac:dyDescent="0.4">
      <c r="A95" s="138" t="str">
        <f>+A49</f>
        <v>งบแสดงฐานะการเงิน</v>
      </c>
      <c r="B95" s="139"/>
      <c r="C95" s="139"/>
      <c r="D95" s="139"/>
      <c r="E95" s="139"/>
      <c r="F95" s="139"/>
      <c r="G95" s="139"/>
      <c r="H95" s="139"/>
      <c r="I95" s="139"/>
      <c r="J95" s="139"/>
      <c r="K95" s="139"/>
      <c r="L95" s="139"/>
      <c r="O95" s="12"/>
      <c r="P95" s="12"/>
      <c r="Q95" s="12"/>
      <c r="R95" s="12"/>
    </row>
    <row r="96" spans="1:18" x14ac:dyDescent="0.4">
      <c r="A96" s="138" t="str">
        <f>+A50</f>
        <v>ณ วันที่ 30 กันยายน 2562</v>
      </c>
      <c r="B96" s="139"/>
      <c r="C96" s="139"/>
      <c r="D96" s="139"/>
      <c r="E96" s="139"/>
      <c r="F96" s="139"/>
      <c r="G96" s="139"/>
      <c r="H96" s="139"/>
      <c r="I96" s="139"/>
      <c r="J96" s="139"/>
      <c r="K96" s="139"/>
      <c r="L96" s="139"/>
      <c r="O96" s="12"/>
      <c r="P96" s="12"/>
      <c r="Q96" s="12"/>
      <c r="R96" s="12"/>
    </row>
    <row r="97" spans="1:18" x14ac:dyDescent="0.4">
      <c r="F97" s="134" t="s">
        <v>13</v>
      </c>
      <c r="G97" s="134"/>
      <c r="H97" s="134"/>
      <c r="I97" s="134"/>
      <c r="J97" s="134"/>
      <c r="K97" s="134"/>
      <c r="L97" s="134"/>
      <c r="O97" s="12"/>
      <c r="P97" s="12"/>
      <c r="Q97" s="12"/>
      <c r="R97" s="12"/>
    </row>
    <row r="98" spans="1:18" x14ac:dyDescent="0.4">
      <c r="F98" s="135" t="s">
        <v>34</v>
      </c>
      <c r="G98" s="135"/>
      <c r="H98" s="135"/>
      <c r="J98" s="136" t="s">
        <v>35</v>
      </c>
      <c r="K98" s="136"/>
      <c r="L98" s="136"/>
      <c r="O98" s="12"/>
      <c r="P98" s="12"/>
      <c r="Q98" s="12"/>
      <c r="R98" s="12"/>
    </row>
    <row r="99" spans="1:18" x14ac:dyDescent="0.4">
      <c r="D99" s="112" t="s">
        <v>40</v>
      </c>
      <c r="E99" s="20"/>
      <c r="F99" s="116" t="str">
        <f>+F53</f>
        <v>30 กันยายน 2562</v>
      </c>
      <c r="G99" s="25"/>
      <c r="H99" s="116" t="str">
        <f>+H53</f>
        <v>31 ธันวาคม 2561</v>
      </c>
      <c r="J99" s="116" t="str">
        <f>+J53</f>
        <v>30 กันยายน 2562</v>
      </c>
      <c r="K99" s="21"/>
      <c r="L99" s="116" t="str">
        <f>+L53</f>
        <v>31 ธันวาคม 2561</v>
      </c>
      <c r="O99" s="12"/>
      <c r="P99" s="12"/>
      <c r="Q99" s="12"/>
      <c r="R99" s="12"/>
    </row>
    <row r="100" spans="1:18" s="45" customFormat="1" ht="18" customHeight="1" x14ac:dyDescent="0.35">
      <c r="D100" s="41"/>
      <c r="E100" s="41"/>
      <c r="F100" s="110" t="s">
        <v>201</v>
      </c>
      <c r="G100" s="110"/>
      <c r="H100" s="110" t="s">
        <v>202</v>
      </c>
      <c r="I100" s="111"/>
      <c r="J100" s="110" t="s">
        <v>201</v>
      </c>
      <c r="K100" s="110"/>
      <c r="L100" s="110" t="s">
        <v>202</v>
      </c>
      <c r="M100" s="41"/>
      <c r="N100" s="41"/>
    </row>
    <row r="101" spans="1:18" s="45" customFormat="1" ht="18" customHeight="1" x14ac:dyDescent="0.35">
      <c r="D101" s="41"/>
      <c r="E101" s="41"/>
      <c r="F101" s="110" t="s">
        <v>203</v>
      </c>
      <c r="G101" s="110"/>
      <c r="H101" s="110"/>
      <c r="I101" s="111"/>
      <c r="J101" s="110" t="s">
        <v>203</v>
      </c>
      <c r="K101" s="110"/>
      <c r="L101" s="110"/>
      <c r="M101" s="41"/>
      <c r="N101" s="41"/>
    </row>
    <row r="102" spans="1:18" x14ac:dyDescent="0.4">
      <c r="A102" s="5" t="s">
        <v>121</v>
      </c>
      <c r="F102" s="119"/>
      <c r="G102" s="119"/>
      <c r="H102" s="119"/>
      <c r="O102" s="12"/>
      <c r="P102" s="12"/>
      <c r="Q102" s="12"/>
      <c r="R102" s="12"/>
    </row>
    <row r="103" spans="1:18" x14ac:dyDescent="0.4">
      <c r="B103" s="5" t="s">
        <v>166</v>
      </c>
      <c r="F103" s="119"/>
      <c r="G103" s="119"/>
      <c r="H103" s="119"/>
      <c r="J103" s="11"/>
      <c r="K103" s="11"/>
      <c r="L103" s="11"/>
      <c r="O103" s="12"/>
      <c r="P103" s="12"/>
      <c r="Q103" s="12"/>
      <c r="R103" s="12"/>
    </row>
    <row r="104" spans="1:18" x14ac:dyDescent="0.4">
      <c r="B104" s="5" t="s">
        <v>37</v>
      </c>
      <c r="F104" s="119"/>
      <c r="G104" s="119"/>
      <c r="H104" s="119"/>
      <c r="J104" s="11"/>
      <c r="K104" s="11"/>
      <c r="L104" s="11"/>
      <c r="O104" s="12"/>
      <c r="P104" s="12"/>
      <c r="Q104" s="12"/>
      <c r="R104" s="12"/>
    </row>
    <row r="105" spans="1:18" ht="18.75" thickBot="1" x14ac:dyDescent="0.45">
      <c r="C105" s="34" t="s">
        <v>229</v>
      </c>
      <c r="D105" s="113">
        <v>18</v>
      </c>
      <c r="F105" s="5"/>
      <c r="G105" s="80"/>
      <c r="H105" s="79">
        <v>705918641</v>
      </c>
      <c r="I105" s="44"/>
      <c r="J105" s="5"/>
      <c r="K105" s="80"/>
      <c r="L105" s="79">
        <v>705918641</v>
      </c>
      <c r="O105" s="12"/>
      <c r="P105" s="12"/>
      <c r="Q105" s="12"/>
      <c r="R105" s="12"/>
    </row>
    <row r="106" spans="1:18" ht="19.5" thickTop="1" thickBot="1" x14ac:dyDescent="0.45">
      <c r="C106" s="34" t="s">
        <v>230</v>
      </c>
      <c r="D106" s="122">
        <v>18</v>
      </c>
      <c r="E106" s="122"/>
      <c r="F106" s="79">
        <v>880875760.38</v>
      </c>
      <c r="G106" s="80"/>
      <c r="H106" s="80"/>
      <c r="I106" s="44"/>
      <c r="J106" s="79">
        <v>880875760.38</v>
      </c>
      <c r="K106" s="80"/>
      <c r="L106" s="80"/>
      <c r="O106" s="12"/>
      <c r="P106" s="12"/>
      <c r="Q106" s="12"/>
      <c r="R106" s="12"/>
    </row>
    <row r="107" spans="1:18" ht="18.75" thickTop="1" x14ac:dyDescent="0.4">
      <c r="B107" s="5" t="s">
        <v>38</v>
      </c>
      <c r="F107" s="72"/>
      <c r="G107" s="72"/>
      <c r="H107" s="72"/>
      <c r="I107" s="44"/>
      <c r="J107" s="59"/>
      <c r="K107" s="59"/>
      <c r="L107" s="72"/>
      <c r="O107" s="12"/>
      <c r="P107" s="12"/>
      <c r="Q107" s="12"/>
      <c r="R107" s="12"/>
    </row>
    <row r="108" spans="1:18" x14ac:dyDescent="0.4">
      <c r="C108" s="34" t="s">
        <v>231</v>
      </c>
      <c r="D108" s="113">
        <v>18</v>
      </c>
      <c r="F108" s="59">
        <v>0</v>
      </c>
      <c r="G108" s="59"/>
      <c r="H108" s="59">
        <v>704700608.25</v>
      </c>
      <c r="I108" s="59"/>
      <c r="J108" s="59">
        <v>0</v>
      </c>
      <c r="K108" s="59"/>
      <c r="L108" s="59">
        <v>704700608.25</v>
      </c>
      <c r="O108" s="12"/>
      <c r="P108" s="12"/>
      <c r="Q108" s="12"/>
      <c r="R108" s="12"/>
    </row>
    <row r="109" spans="1:18" x14ac:dyDescent="0.4">
      <c r="C109" s="34" t="s">
        <v>232</v>
      </c>
      <c r="D109" s="132">
        <v>18</v>
      </c>
      <c r="E109" s="132"/>
      <c r="F109" s="59">
        <f>+เปลี่ยนแปลงรวม!D34</f>
        <v>704933233.25</v>
      </c>
      <c r="G109" s="59"/>
      <c r="H109" s="59">
        <v>0</v>
      </c>
      <c r="I109" s="59"/>
      <c r="J109" s="59">
        <f>+เปลี่ยนแปลงเฉพาะ!D35</f>
        <v>704933233.25</v>
      </c>
      <c r="K109" s="59"/>
      <c r="L109" s="59">
        <v>0</v>
      </c>
      <c r="O109" s="12"/>
      <c r="P109" s="12"/>
      <c r="Q109" s="12"/>
      <c r="R109" s="12"/>
    </row>
    <row r="110" spans="1:18" x14ac:dyDescent="0.4">
      <c r="B110" s="5" t="s">
        <v>209</v>
      </c>
      <c r="C110" s="34"/>
      <c r="D110" s="127">
        <v>19</v>
      </c>
      <c r="E110" s="122"/>
      <c r="F110" s="59">
        <v>0</v>
      </c>
      <c r="G110" s="59"/>
      <c r="H110" s="59">
        <v>0</v>
      </c>
      <c r="I110" s="59"/>
      <c r="J110" s="59">
        <v>0</v>
      </c>
      <c r="K110" s="59"/>
      <c r="L110" s="59">
        <v>0</v>
      </c>
      <c r="O110" s="12"/>
      <c r="P110" s="12"/>
      <c r="Q110" s="12"/>
      <c r="R110" s="12"/>
    </row>
    <row r="111" spans="1:18" x14ac:dyDescent="0.4">
      <c r="B111" s="5" t="s">
        <v>167</v>
      </c>
      <c r="C111" s="34"/>
      <c r="D111" s="113">
        <v>18</v>
      </c>
      <c r="F111" s="59">
        <f>+เปลี่ยนแปลงรวม!F34</f>
        <v>145122782.11000001</v>
      </c>
      <c r="G111" s="59"/>
      <c r="H111" s="59">
        <v>144890157.11000001</v>
      </c>
      <c r="I111" s="44"/>
      <c r="J111" s="59">
        <f>+เปลี่ยนแปลงเฉพาะ!F35</f>
        <v>145122782.11000001</v>
      </c>
      <c r="K111" s="59"/>
      <c r="L111" s="59">
        <v>144890157.11000001</v>
      </c>
      <c r="O111" s="12"/>
      <c r="P111" s="12"/>
      <c r="Q111" s="12"/>
      <c r="R111" s="12"/>
    </row>
    <row r="112" spans="1:18" x14ac:dyDescent="0.4">
      <c r="B112" s="5" t="s">
        <v>212</v>
      </c>
      <c r="C112" s="34"/>
      <c r="D112" s="127">
        <v>19</v>
      </c>
      <c r="E112" s="127"/>
      <c r="F112" s="59">
        <f>+เปลี่ยนแปลงรวม!H34</f>
        <v>39079.25</v>
      </c>
      <c r="G112" s="59"/>
      <c r="H112" s="59">
        <v>0</v>
      </c>
      <c r="I112" s="44"/>
      <c r="J112" s="59">
        <f>+เปลี่ยนแปลงเฉพาะ!H35</f>
        <v>39079.25</v>
      </c>
      <c r="K112" s="59"/>
      <c r="L112" s="59">
        <v>0</v>
      </c>
      <c r="O112" s="12"/>
      <c r="P112" s="12"/>
      <c r="Q112" s="12"/>
      <c r="R112" s="12"/>
    </row>
    <row r="113" spans="1:18" x14ac:dyDescent="0.4">
      <c r="B113" s="5" t="s">
        <v>55</v>
      </c>
      <c r="F113" s="72"/>
      <c r="G113" s="72"/>
      <c r="H113" s="72"/>
      <c r="I113" s="44"/>
      <c r="J113" s="59"/>
      <c r="K113" s="59"/>
      <c r="L113" s="72"/>
      <c r="O113" s="12"/>
      <c r="P113" s="12"/>
      <c r="Q113" s="12"/>
      <c r="R113" s="12"/>
    </row>
    <row r="114" spans="1:18" x14ac:dyDescent="0.4">
      <c r="C114" s="5" t="s">
        <v>39</v>
      </c>
      <c r="F114" s="71">
        <f>+เปลี่ยนแปลงรวม!N34</f>
        <v>88087576.039999992</v>
      </c>
      <c r="G114" s="71"/>
      <c r="H114" s="71">
        <v>70591864.099999994</v>
      </c>
      <c r="I114" s="44"/>
      <c r="J114" s="71">
        <f>เปลี่ยนแปลงเฉพาะ!P35</f>
        <v>88087576.039999992</v>
      </c>
      <c r="K114" s="71"/>
      <c r="L114" s="71">
        <v>70591864.099999994</v>
      </c>
      <c r="O114" s="12"/>
      <c r="P114" s="12"/>
      <c r="Q114" s="12"/>
      <c r="R114" s="12"/>
    </row>
    <row r="115" spans="1:18" x14ac:dyDescent="0.4">
      <c r="C115" s="5" t="s">
        <v>3</v>
      </c>
      <c r="D115" s="23"/>
      <c r="F115" s="76">
        <f>เปลี่ยนแปลงรวม!P34</f>
        <v>999326060.13999999</v>
      </c>
      <c r="G115" s="76"/>
      <c r="H115" s="76">
        <v>1217455873.73</v>
      </c>
      <c r="I115" s="68"/>
      <c r="J115" s="76">
        <f>เปลี่ยนแปลงเฉพาะ!R35</f>
        <v>1057580986.8300002</v>
      </c>
      <c r="K115" s="76"/>
      <c r="L115" s="76">
        <v>704298764.21000004</v>
      </c>
      <c r="O115" s="12"/>
      <c r="P115" s="12"/>
      <c r="Q115" s="12"/>
      <c r="R115" s="12"/>
    </row>
    <row r="116" spans="1:18" x14ac:dyDescent="0.4">
      <c r="B116" s="5" t="s">
        <v>122</v>
      </c>
      <c r="D116" s="23"/>
      <c r="F116" s="78">
        <f>เปลี่ยนแปลงรวม!V34</f>
        <v>-40465260.170000002</v>
      </c>
      <c r="G116" s="76"/>
      <c r="H116" s="78">
        <v>-23239103.050000001</v>
      </c>
      <c r="I116" s="44"/>
      <c r="J116" s="78">
        <v>0</v>
      </c>
      <c r="K116" s="76"/>
      <c r="L116" s="78">
        <v>0</v>
      </c>
      <c r="O116" s="12"/>
      <c r="P116" s="12"/>
      <c r="Q116" s="12"/>
      <c r="R116" s="12"/>
    </row>
    <row r="117" spans="1:18" x14ac:dyDescent="0.4">
      <c r="C117" s="5" t="s">
        <v>117</v>
      </c>
      <c r="F117" s="59">
        <f>SUM(F108:F116)</f>
        <v>1897043470.6199999</v>
      </c>
      <c r="G117" s="59"/>
      <c r="H117" s="59">
        <f>SUM(H108:H116)</f>
        <v>2114399400.1400001</v>
      </c>
      <c r="I117" s="44"/>
      <c r="J117" s="59">
        <f>SUM(J108:J116)</f>
        <v>1995763657.48</v>
      </c>
      <c r="K117" s="59"/>
      <c r="L117" s="59">
        <f>SUM(L108:L116)</f>
        <v>1624481393.6700001</v>
      </c>
      <c r="O117" s="12"/>
      <c r="P117" s="12"/>
      <c r="Q117" s="12"/>
      <c r="R117" s="12"/>
    </row>
    <row r="118" spans="1:18" x14ac:dyDescent="0.4">
      <c r="B118" s="5" t="s">
        <v>104</v>
      </c>
      <c r="F118" s="81">
        <f>เปลี่ยนแปลงรวม!Z34</f>
        <v>83561352.200000003</v>
      </c>
      <c r="G118" s="80"/>
      <c r="H118" s="81">
        <v>74941024.799999997</v>
      </c>
      <c r="I118" s="44"/>
      <c r="J118" s="78">
        <v>0</v>
      </c>
      <c r="K118" s="76"/>
      <c r="L118" s="81">
        <f>เปลี่ยนแปลงรวม!AH34</f>
        <v>0</v>
      </c>
      <c r="O118" s="12"/>
      <c r="P118" s="12"/>
      <c r="Q118" s="12"/>
      <c r="R118" s="12"/>
    </row>
    <row r="119" spans="1:18" x14ac:dyDescent="0.4">
      <c r="C119" s="5" t="s">
        <v>123</v>
      </c>
      <c r="F119" s="59">
        <f>+F118+F117</f>
        <v>1980604822.8199999</v>
      </c>
      <c r="G119" s="59"/>
      <c r="H119" s="59">
        <f>+H118+H117</f>
        <v>2189340424.9400001</v>
      </c>
      <c r="I119" s="44"/>
      <c r="J119" s="59">
        <f>+J118+J117</f>
        <v>1995763657.48</v>
      </c>
      <c r="K119" s="59"/>
      <c r="L119" s="59">
        <f>+L118+L117</f>
        <v>1624481393.6700001</v>
      </c>
      <c r="O119" s="12"/>
      <c r="P119" s="12"/>
      <c r="Q119" s="12"/>
      <c r="R119" s="12"/>
    </row>
    <row r="120" spans="1:18" ht="18.75" thickBot="1" x14ac:dyDescent="0.45">
      <c r="A120" s="5" t="s">
        <v>124</v>
      </c>
      <c r="F120" s="74">
        <f>+F119+F79</f>
        <v>2556854383.6700001</v>
      </c>
      <c r="G120" s="76"/>
      <c r="H120" s="74">
        <f>+H119+H79</f>
        <v>2765201363.3099999</v>
      </c>
      <c r="I120" s="44"/>
      <c r="J120" s="74">
        <f>+J119+J79</f>
        <v>2561727094.6900001</v>
      </c>
      <c r="K120" s="76"/>
      <c r="L120" s="74">
        <f>+L119+L79</f>
        <v>2222734549.96</v>
      </c>
      <c r="O120" s="12"/>
      <c r="P120" s="12"/>
      <c r="Q120" s="12"/>
      <c r="R120" s="12"/>
    </row>
    <row r="121" spans="1:18" ht="18.75" thickTop="1" x14ac:dyDescent="0.4">
      <c r="F121" s="76"/>
      <c r="G121" s="76"/>
      <c r="H121" s="76"/>
      <c r="I121" s="44"/>
      <c r="J121" s="76"/>
      <c r="K121" s="76"/>
      <c r="L121" s="76"/>
      <c r="O121" s="12"/>
      <c r="P121" s="12"/>
      <c r="Q121" s="12"/>
      <c r="R121" s="12"/>
    </row>
    <row r="122" spans="1:18" x14ac:dyDescent="0.4">
      <c r="A122" s="5" t="s">
        <v>200</v>
      </c>
      <c r="F122" s="75"/>
      <c r="G122" s="75"/>
      <c r="H122" s="75"/>
      <c r="I122" s="44"/>
      <c r="J122" s="59"/>
      <c r="K122" s="59"/>
      <c r="L122" s="59"/>
    </row>
    <row r="123" spans="1:18" x14ac:dyDescent="0.4">
      <c r="F123" s="24"/>
      <c r="G123" s="24"/>
      <c r="H123" s="24"/>
      <c r="J123" s="24"/>
      <c r="K123" s="24"/>
      <c r="L123" s="24"/>
      <c r="O123" s="12"/>
      <c r="P123" s="12"/>
      <c r="Q123" s="12"/>
      <c r="R123" s="12"/>
    </row>
    <row r="124" spans="1:18" x14ac:dyDescent="0.4">
      <c r="F124" s="24"/>
      <c r="G124" s="24"/>
      <c r="H124" s="24"/>
      <c r="J124" s="24"/>
      <c r="K124" s="24"/>
      <c r="L124" s="24"/>
      <c r="O124" s="12"/>
      <c r="P124" s="12"/>
      <c r="Q124" s="12"/>
      <c r="R124" s="12"/>
    </row>
    <row r="125" spans="1:18" x14ac:dyDescent="0.4">
      <c r="F125" s="24"/>
      <c r="G125" s="24"/>
      <c r="H125" s="24"/>
      <c r="J125" s="24"/>
      <c r="K125" s="24"/>
      <c r="L125" s="24"/>
      <c r="O125" s="12"/>
      <c r="P125" s="12"/>
      <c r="Q125" s="12"/>
      <c r="R125" s="12"/>
    </row>
    <row r="126" spans="1:18" x14ac:dyDescent="0.4">
      <c r="F126" s="24"/>
      <c r="G126" s="24"/>
      <c r="H126" s="24"/>
      <c r="J126" s="24"/>
      <c r="K126" s="24"/>
      <c r="L126" s="24"/>
      <c r="O126" s="12"/>
      <c r="P126" s="12"/>
      <c r="Q126" s="12"/>
      <c r="R126" s="12"/>
    </row>
    <row r="127" spans="1:18" x14ac:dyDescent="0.4">
      <c r="F127" s="24"/>
      <c r="G127" s="24"/>
      <c r="H127" s="24"/>
      <c r="J127" s="24"/>
      <c r="K127" s="24"/>
      <c r="L127" s="24"/>
      <c r="O127" s="12"/>
      <c r="P127" s="12"/>
      <c r="Q127" s="12"/>
      <c r="R127" s="12"/>
    </row>
    <row r="129" spans="1:18" x14ac:dyDescent="0.4">
      <c r="F129" s="24"/>
      <c r="G129" s="24"/>
      <c r="H129" s="24"/>
      <c r="J129" s="24"/>
      <c r="K129" s="24"/>
      <c r="L129" s="24"/>
      <c r="O129" s="12"/>
      <c r="P129" s="12"/>
      <c r="Q129" s="12"/>
      <c r="R129" s="12"/>
    </row>
    <row r="130" spans="1:18" x14ac:dyDescent="0.4">
      <c r="F130" s="24"/>
      <c r="G130" s="24"/>
      <c r="H130" s="24"/>
      <c r="J130" s="24"/>
      <c r="K130" s="24"/>
      <c r="L130" s="24"/>
      <c r="O130" s="12"/>
      <c r="P130" s="12"/>
      <c r="Q130" s="12"/>
      <c r="R130" s="12"/>
    </row>
    <row r="131" spans="1:18" x14ac:dyDescent="0.4">
      <c r="F131" s="24"/>
      <c r="G131" s="24"/>
      <c r="H131" s="24"/>
      <c r="J131" s="24"/>
      <c r="K131" s="24"/>
      <c r="L131" s="24"/>
      <c r="O131" s="12"/>
      <c r="P131" s="12"/>
      <c r="Q131" s="12"/>
      <c r="R131" s="12"/>
    </row>
    <row r="132" spans="1:18" x14ac:dyDescent="0.4">
      <c r="F132" s="24"/>
      <c r="G132" s="24"/>
      <c r="H132" s="24"/>
      <c r="J132" s="24"/>
      <c r="K132" s="24"/>
      <c r="L132" s="24"/>
      <c r="O132" s="12"/>
      <c r="P132" s="12"/>
      <c r="Q132" s="12"/>
      <c r="R132" s="12"/>
    </row>
    <row r="133" spans="1:18" x14ac:dyDescent="0.4">
      <c r="A133" s="113"/>
      <c r="B133" s="18" t="s">
        <v>148</v>
      </c>
      <c r="C133" s="113"/>
      <c r="D133" s="18"/>
      <c r="G133" s="18"/>
      <c r="H133" s="18" t="s">
        <v>147</v>
      </c>
      <c r="I133" s="113"/>
      <c r="J133" s="113"/>
      <c r="K133" s="113"/>
      <c r="L133" s="113"/>
      <c r="O133" s="12"/>
      <c r="P133" s="12"/>
      <c r="Q133" s="12"/>
      <c r="R133" s="12"/>
    </row>
    <row r="134" spans="1:18" ht="18" customHeight="1" x14ac:dyDescent="0.4">
      <c r="J134" s="11"/>
      <c r="K134" s="11"/>
      <c r="L134" s="11"/>
      <c r="O134" s="12"/>
      <c r="P134" s="12"/>
      <c r="Q134" s="12"/>
      <c r="R134" s="12"/>
    </row>
    <row r="135" spans="1:18" x14ac:dyDescent="0.4">
      <c r="A135" s="113"/>
      <c r="B135" s="18"/>
      <c r="C135" s="113"/>
      <c r="D135" s="18"/>
      <c r="F135" s="18"/>
      <c r="G135" s="18"/>
      <c r="H135" s="18"/>
      <c r="I135" s="113"/>
      <c r="J135" s="113"/>
      <c r="K135" s="113"/>
      <c r="L135" s="113"/>
      <c r="O135" s="12"/>
      <c r="P135" s="12"/>
      <c r="Q135" s="12"/>
      <c r="R135" s="12"/>
    </row>
    <row r="136" spans="1:18" x14ac:dyDescent="0.4">
      <c r="A136" s="113"/>
      <c r="B136" s="18"/>
      <c r="C136" s="127"/>
      <c r="D136" s="18"/>
      <c r="F136" s="18"/>
      <c r="G136" s="18"/>
      <c r="H136" s="18"/>
      <c r="I136" s="113"/>
      <c r="J136" s="113"/>
      <c r="K136" s="113"/>
      <c r="L136" s="113"/>
      <c r="O136" s="12"/>
      <c r="P136" s="12"/>
      <c r="Q136" s="12"/>
      <c r="R136" s="12"/>
    </row>
    <row r="137" spans="1:18" x14ac:dyDescent="0.4">
      <c r="A137" s="113"/>
      <c r="B137" s="18"/>
      <c r="C137" s="113"/>
      <c r="D137" s="18"/>
      <c r="F137" s="18"/>
      <c r="G137" s="18"/>
      <c r="H137" s="18"/>
      <c r="I137" s="113"/>
      <c r="J137" s="113"/>
      <c r="K137" s="113"/>
      <c r="L137" s="113"/>
      <c r="O137" s="12"/>
      <c r="P137" s="12"/>
      <c r="Q137" s="12"/>
      <c r="R137" s="12"/>
    </row>
    <row r="138" spans="1:18" ht="16.5" customHeight="1" x14ac:dyDescent="0.4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O138" s="12"/>
      <c r="P138" s="12"/>
      <c r="Q138" s="12"/>
      <c r="R138" s="12"/>
    </row>
    <row r="139" spans="1:18" ht="13.5" customHeight="1" x14ac:dyDescent="0.4">
      <c r="D139" s="113" t="s">
        <v>87</v>
      </c>
      <c r="F139" s="24">
        <f>F120-F39</f>
        <v>0</v>
      </c>
      <c r="G139" s="24"/>
      <c r="H139" s="24">
        <f>H120-H39</f>
        <v>0</v>
      </c>
      <c r="J139" s="24">
        <f>J120-J39</f>
        <v>0</v>
      </c>
      <c r="K139" s="24"/>
      <c r="L139" s="24">
        <f>L120-L39</f>
        <v>0</v>
      </c>
      <c r="O139" s="12"/>
      <c r="P139" s="12"/>
      <c r="Q139" s="12"/>
      <c r="R139" s="12"/>
    </row>
    <row r="140" spans="1:18" ht="18" customHeight="1" x14ac:dyDescent="0.4"/>
    <row r="141" spans="1:18" ht="18" customHeight="1" x14ac:dyDescent="0.4"/>
  </sheetData>
  <mergeCells count="23">
    <mergeCell ref="F97:L97"/>
    <mergeCell ref="F52:H52"/>
    <mergeCell ref="A46:L46"/>
    <mergeCell ref="A138:L138"/>
    <mergeCell ref="A92:L92"/>
    <mergeCell ref="A49:L49"/>
    <mergeCell ref="A95:L95"/>
    <mergeCell ref="J98:L98"/>
    <mergeCell ref="F98:H98"/>
    <mergeCell ref="A10:C10"/>
    <mergeCell ref="A48:L48"/>
    <mergeCell ref="A50:L50"/>
    <mergeCell ref="A96:L96"/>
    <mergeCell ref="A56:C56"/>
    <mergeCell ref="A94:L94"/>
    <mergeCell ref="F51:L51"/>
    <mergeCell ref="J52:L52"/>
    <mergeCell ref="A2:L2"/>
    <mergeCell ref="A3:L3"/>
    <mergeCell ref="F5:L5"/>
    <mergeCell ref="F6:H6"/>
    <mergeCell ref="J6:L6"/>
    <mergeCell ref="A4:L4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&amp;C&amp;"Angsana New,Regular"&amp;P</oddFooter>
  </headerFooter>
  <rowBreaks count="2" manualBreakCount="2">
    <brk id="46" max="11" man="1"/>
    <brk id="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190"/>
  <sheetViews>
    <sheetView view="pageBreakPreview" zoomScaleNormal="100" zoomScaleSheetLayoutView="100" workbookViewId="0">
      <selection activeCell="D11" sqref="D11"/>
    </sheetView>
  </sheetViews>
  <sheetFormatPr defaultColWidth="9.140625" defaultRowHeight="18" x14ac:dyDescent="0.4"/>
  <cols>
    <col min="1" max="2" width="2.7109375" style="5" customWidth="1"/>
    <col min="3" max="3" width="43.140625" style="5" customWidth="1"/>
    <col min="4" max="4" width="6.28515625" style="113" customWidth="1"/>
    <col min="5" max="5" width="0.85546875" style="113" customWidth="1"/>
    <col min="6" max="6" width="12.85546875" style="113" customWidth="1"/>
    <col min="7" max="7" width="0.85546875" style="113" customWidth="1"/>
    <col min="8" max="8" width="12.85546875" style="113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2" customWidth="1"/>
    <col min="15" max="15" width="15.7109375" style="17" customWidth="1"/>
    <col min="16" max="16" width="2.7109375" style="12" customWidth="1"/>
    <col min="17" max="17" width="15.7109375" style="12" customWidth="1"/>
    <col min="18" max="18" width="2.7109375" style="12" customWidth="1"/>
    <col min="19" max="19" width="15.7109375" style="12" customWidth="1"/>
    <col min="20" max="20" width="2.7109375" style="12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4"/>
      <c r="E1" s="24"/>
      <c r="F1" s="11"/>
      <c r="G1" s="24"/>
      <c r="H1" s="11"/>
      <c r="J1" s="117"/>
      <c r="K1" s="117"/>
      <c r="L1" s="117"/>
      <c r="M1" s="113"/>
      <c r="U1" s="12"/>
      <c r="V1" s="12"/>
      <c r="W1" s="12"/>
      <c r="X1" s="12"/>
    </row>
    <row r="2" spans="1:24" ht="18" customHeight="1" x14ac:dyDescent="0.4">
      <c r="A2" s="138" t="s">
        <v>52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13"/>
      <c r="U2" s="12"/>
      <c r="V2" s="12"/>
      <c r="W2" s="12"/>
      <c r="X2" s="12"/>
    </row>
    <row r="3" spans="1:24" ht="18" customHeight="1" x14ac:dyDescent="0.4">
      <c r="A3" s="133" t="s">
        <v>0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13"/>
      <c r="U3" s="12"/>
      <c r="V3" s="12"/>
      <c r="W3" s="12"/>
      <c r="X3" s="12"/>
    </row>
    <row r="4" spans="1:24" ht="18" customHeight="1" x14ac:dyDescent="0.4">
      <c r="A4" s="133" t="s">
        <v>220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13"/>
      <c r="U4" s="12"/>
      <c r="V4" s="12"/>
      <c r="W4" s="12"/>
      <c r="X4" s="12"/>
    </row>
    <row r="5" spans="1:24" ht="18" customHeight="1" x14ac:dyDescent="0.4">
      <c r="C5" s="114"/>
      <c r="D5" s="114"/>
      <c r="E5" s="114"/>
      <c r="F5" s="134" t="s">
        <v>13</v>
      </c>
      <c r="G5" s="134"/>
      <c r="H5" s="134"/>
      <c r="I5" s="134"/>
      <c r="J5" s="134"/>
      <c r="K5" s="134"/>
      <c r="L5" s="134"/>
      <c r="M5" s="113"/>
      <c r="U5" s="12"/>
      <c r="V5" s="12"/>
      <c r="W5" s="12"/>
      <c r="X5" s="12"/>
    </row>
    <row r="6" spans="1:24" ht="18" customHeight="1" x14ac:dyDescent="0.4">
      <c r="C6" s="5" t="s">
        <v>1</v>
      </c>
      <c r="F6" s="135" t="s">
        <v>34</v>
      </c>
      <c r="G6" s="135"/>
      <c r="H6" s="135"/>
      <c r="J6" s="136" t="s">
        <v>35</v>
      </c>
      <c r="K6" s="136"/>
      <c r="L6" s="136"/>
      <c r="M6" s="113"/>
      <c r="U6" s="12"/>
      <c r="V6" s="12"/>
      <c r="W6" s="12"/>
      <c r="X6" s="12"/>
    </row>
    <row r="7" spans="1:24" ht="18" customHeight="1" x14ac:dyDescent="0.4">
      <c r="F7" s="134" t="s">
        <v>221</v>
      </c>
      <c r="G7" s="134"/>
      <c r="H7" s="134"/>
      <c r="I7" s="134"/>
      <c r="J7" s="134"/>
      <c r="K7" s="134"/>
      <c r="L7" s="134"/>
      <c r="M7" s="113"/>
      <c r="U7" s="12"/>
      <c r="V7" s="12"/>
      <c r="W7" s="12"/>
      <c r="X7" s="12"/>
    </row>
    <row r="8" spans="1:24" ht="18" customHeight="1" x14ac:dyDescent="0.4">
      <c r="D8" s="112" t="s">
        <v>40</v>
      </c>
      <c r="E8" s="20"/>
      <c r="F8" s="33">
        <v>2562</v>
      </c>
      <c r="G8" s="7"/>
      <c r="H8" s="33">
        <v>2561</v>
      </c>
      <c r="I8" s="35"/>
      <c r="J8" s="33">
        <f>+F8</f>
        <v>2562</v>
      </c>
      <c r="K8" s="48"/>
      <c r="L8" s="33">
        <f>+H8</f>
        <v>2561</v>
      </c>
      <c r="M8" s="113"/>
      <c r="U8" s="12"/>
      <c r="V8" s="12"/>
      <c r="W8" s="12"/>
      <c r="X8" s="12"/>
    </row>
    <row r="9" spans="1:24" ht="18" customHeight="1" x14ac:dyDescent="0.4">
      <c r="D9" s="20"/>
      <c r="E9" s="20"/>
      <c r="F9" s="94"/>
      <c r="G9" s="48"/>
      <c r="H9" s="94"/>
      <c r="I9" s="35"/>
      <c r="J9" s="94"/>
      <c r="K9" s="48"/>
      <c r="L9" s="94"/>
      <c r="M9" s="113"/>
      <c r="U9" s="12"/>
      <c r="V9" s="12"/>
      <c r="W9" s="12"/>
      <c r="X9" s="12"/>
    </row>
    <row r="10" spans="1:24" ht="18" customHeight="1" x14ac:dyDescent="0.4">
      <c r="A10" s="5" t="s">
        <v>41</v>
      </c>
      <c r="F10" s="119"/>
      <c r="G10" s="119"/>
      <c r="H10" s="119"/>
      <c r="M10" s="113"/>
      <c r="U10" s="12"/>
      <c r="V10" s="12"/>
      <c r="W10" s="12"/>
      <c r="X10" s="12"/>
    </row>
    <row r="11" spans="1:24" ht="18" customHeight="1" x14ac:dyDescent="0.4">
      <c r="B11" s="5" t="s">
        <v>106</v>
      </c>
      <c r="F11" s="71">
        <v>144140656.65000001</v>
      </c>
      <c r="G11" s="72"/>
      <c r="H11" s="71">
        <v>260214519.80000001</v>
      </c>
      <c r="I11" s="44"/>
      <c r="J11" s="76">
        <v>75113229.739999995</v>
      </c>
      <c r="K11" s="44"/>
      <c r="L11" s="76">
        <v>218244478.88999999</v>
      </c>
      <c r="M11" s="113"/>
      <c r="U11" s="12"/>
      <c r="V11" s="12"/>
      <c r="W11" s="12"/>
      <c r="X11" s="12"/>
    </row>
    <row r="12" spans="1:24" ht="18" hidden="1" customHeight="1" x14ac:dyDescent="0.4">
      <c r="B12" s="5" t="s">
        <v>198</v>
      </c>
      <c r="D12" s="45">
        <v>4.4000000000000004</v>
      </c>
      <c r="F12" s="71">
        <v>0</v>
      </c>
      <c r="G12" s="72"/>
      <c r="H12" s="71">
        <v>0</v>
      </c>
      <c r="I12" s="44"/>
      <c r="J12" s="59">
        <v>0</v>
      </c>
      <c r="K12" s="44"/>
      <c r="L12" s="59">
        <v>0</v>
      </c>
      <c r="M12" s="113"/>
      <c r="U12" s="12"/>
      <c r="V12" s="12"/>
      <c r="W12" s="12"/>
      <c r="X12" s="12"/>
    </row>
    <row r="13" spans="1:24" ht="18" customHeight="1" x14ac:dyDescent="0.4">
      <c r="B13" s="5" t="s">
        <v>88</v>
      </c>
      <c r="D13" s="45"/>
      <c r="F13" s="71">
        <v>0</v>
      </c>
      <c r="G13" s="72"/>
      <c r="H13" s="71">
        <v>29633829.210000001</v>
      </c>
      <c r="I13" s="44"/>
      <c r="J13" s="59">
        <v>0</v>
      </c>
      <c r="K13" s="44"/>
      <c r="L13" s="59">
        <v>32842653.91</v>
      </c>
      <c r="M13" s="113"/>
      <c r="U13" s="12"/>
      <c r="V13" s="12"/>
      <c r="W13" s="12"/>
      <c r="X13" s="12"/>
    </row>
    <row r="14" spans="1:24" ht="18" customHeight="1" x14ac:dyDescent="0.4">
      <c r="B14" s="5" t="s">
        <v>125</v>
      </c>
      <c r="D14" s="45"/>
      <c r="F14" s="71">
        <v>13780954.09</v>
      </c>
      <c r="G14" s="72"/>
      <c r="H14" s="71">
        <v>13781318.710000001</v>
      </c>
      <c r="I14" s="44"/>
      <c r="J14" s="59">
        <v>572098367.34000003</v>
      </c>
      <c r="K14" s="44"/>
      <c r="L14" s="59">
        <v>344622852.11000001</v>
      </c>
      <c r="M14" s="113"/>
      <c r="U14" s="12"/>
      <c r="V14" s="12"/>
      <c r="W14" s="12"/>
      <c r="X14" s="12"/>
    </row>
    <row r="15" spans="1:24" ht="18" customHeight="1" x14ac:dyDescent="0.4">
      <c r="B15" s="5" t="s">
        <v>9</v>
      </c>
      <c r="D15" s="45"/>
      <c r="F15" s="71">
        <v>89408004.569999993</v>
      </c>
      <c r="G15" s="72"/>
      <c r="H15" s="71">
        <v>92139329.290000007</v>
      </c>
      <c r="I15" s="44"/>
      <c r="J15" s="76">
        <v>96509364.879999995</v>
      </c>
      <c r="K15" s="44"/>
      <c r="L15" s="76">
        <v>92921739.540000007</v>
      </c>
      <c r="M15" s="113"/>
      <c r="U15" s="12"/>
      <c r="V15" s="12"/>
      <c r="W15" s="12"/>
      <c r="X15" s="12"/>
    </row>
    <row r="16" spans="1:24" ht="18" customHeight="1" x14ac:dyDescent="0.4">
      <c r="B16" s="5" t="s">
        <v>43</v>
      </c>
      <c r="D16" s="45"/>
      <c r="F16" s="75"/>
      <c r="G16" s="75"/>
      <c r="H16" s="75"/>
      <c r="I16" s="44"/>
      <c r="J16" s="59"/>
      <c r="K16" s="44"/>
      <c r="M16" s="113"/>
      <c r="U16" s="12"/>
      <c r="V16" s="12"/>
      <c r="W16" s="12"/>
      <c r="X16" s="12"/>
    </row>
    <row r="17" spans="1:24" ht="18" customHeight="1" x14ac:dyDescent="0.4">
      <c r="C17" s="5" t="s">
        <v>67</v>
      </c>
      <c r="D17" s="45"/>
      <c r="F17" s="59">
        <v>0</v>
      </c>
      <c r="G17" s="72"/>
      <c r="H17" s="59">
        <v>3400000</v>
      </c>
      <c r="I17" s="44"/>
      <c r="J17" s="59">
        <v>0</v>
      </c>
      <c r="K17" s="44"/>
      <c r="L17" s="59">
        <v>3000000</v>
      </c>
      <c r="M17" s="113"/>
      <c r="U17" s="12"/>
      <c r="V17" s="12"/>
      <c r="W17" s="12"/>
      <c r="X17" s="12"/>
    </row>
    <row r="18" spans="1:24" ht="18" customHeight="1" x14ac:dyDescent="0.4">
      <c r="C18" s="5" t="s">
        <v>210</v>
      </c>
      <c r="D18" s="45"/>
      <c r="F18" s="59">
        <v>0</v>
      </c>
      <c r="G18" s="72"/>
      <c r="H18" s="59">
        <v>1000000</v>
      </c>
      <c r="I18" s="44"/>
      <c r="J18" s="59">
        <v>0</v>
      </c>
      <c r="K18" s="44"/>
      <c r="L18" s="59">
        <v>1000000</v>
      </c>
      <c r="M18" s="113"/>
      <c r="U18" s="12"/>
      <c r="V18" s="12"/>
      <c r="W18" s="12"/>
      <c r="X18" s="12"/>
    </row>
    <row r="19" spans="1:24" ht="18" customHeight="1" x14ac:dyDescent="0.4">
      <c r="C19" s="5" t="s">
        <v>191</v>
      </c>
      <c r="D19" s="45"/>
      <c r="F19" s="59">
        <v>0</v>
      </c>
      <c r="G19" s="72"/>
      <c r="H19" s="59">
        <v>14211648.58</v>
      </c>
      <c r="I19" s="44"/>
      <c r="J19" s="59">
        <v>0</v>
      </c>
      <c r="K19" s="44"/>
      <c r="L19" s="59">
        <v>5178355.62</v>
      </c>
      <c r="M19" s="113"/>
      <c r="U19" s="12"/>
      <c r="V19" s="12"/>
      <c r="W19" s="12"/>
      <c r="X19" s="12"/>
    </row>
    <row r="20" spans="1:24" ht="18" customHeight="1" x14ac:dyDescent="0.4">
      <c r="C20" s="5" t="s">
        <v>44</v>
      </c>
      <c r="D20" s="102"/>
      <c r="E20" s="9"/>
      <c r="F20" s="71">
        <v>8769953.1600000001</v>
      </c>
      <c r="G20" s="72"/>
      <c r="H20" s="71">
        <v>127510.64</v>
      </c>
      <c r="I20" s="44"/>
      <c r="J20" s="59">
        <v>7519586.8899999997</v>
      </c>
      <c r="K20" s="44"/>
      <c r="L20" s="59">
        <v>47257.64</v>
      </c>
      <c r="M20" s="113"/>
      <c r="U20" s="12"/>
      <c r="V20" s="12"/>
      <c r="W20" s="12"/>
      <c r="X20" s="12"/>
    </row>
    <row r="21" spans="1:24" ht="18" customHeight="1" x14ac:dyDescent="0.4">
      <c r="C21" s="5" t="s">
        <v>10</v>
      </c>
      <c r="D21" s="45"/>
      <c r="F21" s="73">
        <f>SUM(F11:F20)</f>
        <v>256099568.47</v>
      </c>
      <c r="G21" s="72"/>
      <c r="H21" s="73">
        <f>SUM(H11:H20)</f>
        <v>414508156.22999996</v>
      </c>
      <c r="I21" s="44"/>
      <c r="J21" s="73">
        <f>SUM(J11:J20)</f>
        <v>751240548.85000002</v>
      </c>
      <c r="K21" s="44"/>
      <c r="L21" s="73">
        <f>SUM(L11:L20)</f>
        <v>697857337.70999992</v>
      </c>
      <c r="M21" s="113"/>
      <c r="U21" s="12"/>
      <c r="V21" s="12"/>
      <c r="W21" s="12"/>
      <c r="X21" s="12"/>
    </row>
    <row r="22" spans="1:24" ht="18" customHeight="1" x14ac:dyDescent="0.4">
      <c r="A22" s="5" t="s">
        <v>42</v>
      </c>
      <c r="D22" s="45"/>
      <c r="F22" s="71"/>
      <c r="G22" s="72"/>
      <c r="H22" s="71"/>
      <c r="I22" s="44"/>
      <c r="J22" s="59"/>
      <c r="K22" s="44"/>
      <c r="L22" s="59"/>
      <c r="M22" s="113"/>
      <c r="U22" s="12"/>
      <c r="V22" s="12"/>
      <c r="W22" s="12"/>
      <c r="X22" s="12"/>
    </row>
    <row r="23" spans="1:24" ht="18" customHeight="1" x14ac:dyDescent="0.4">
      <c r="B23" s="5" t="s">
        <v>130</v>
      </c>
      <c r="D23" s="45"/>
      <c r="F23" s="71">
        <v>43377676.68</v>
      </c>
      <c r="G23" s="72"/>
      <c r="H23" s="71">
        <v>44924006.950000003</v>
      </c>
      <c r="I23" s="44"/>
      <c r="J23" s="59">
        <v>33176585.350000001</v>
      </c>
      <c r="K23" s="44"/>
      <c r="L23" s="59">
        <v>71270364.799999997</v>
      </c>
      <c r="M23" s="113"/>
      <c r="U23" s="12"/>
      <c r="V23" s="12"/>
      <c r="W23" s="12"/>
      <c r="X23" s="12"/>
    </row>
    <row r="24" spans="1:24" ht="18" customHeight="1" x14ac:dyDescent="0.4">
      <c r="B24" s="5" t="s">
        <v>89</v>
      </c>
      <c r="D24" s="103"/>
      <c r="E24" s="115"/>
      <c r="F24" s="71">
        <v>58152590.170000002</v>
      </c>
      <c r="G24" s="72"/>
      <c r="H24" s="71">
        <v>48553387.68</v>
      </c>
      <c r="I24" s="44"/>
      <c r="J24" s="59">
        <v>54799564.340000004</v>
      </c>
      <c r="K24" s="44"/>
      <c r="L24" s="59">
        <v>40693230.759999998</v>
      </c>
      <c r="M24" s="113"/>
      <c r="U24" s="12"/>
      <c r="V24" s="12"/>
      <c r="W24" s="12"/>
      <c r="X24" s="12"/>
    </row>
    <row r="25" spans="1:24" ht="18" customHeight="1" x14ac:dyDescent="0.4">
      <c r="B25" s="5" t="s">
        <v>141</v>
      </c>
      <c r="D25" s="45">
        <v>4.4000000000000004</v>
      </c>
      <c r="E25" s="115"/>
      <c r="F25" s="71">
        <v>96618442.140000001</v>
      </c>
      <c r="G25" s="72"/>
      <c r="H25" s="71">
        <v>136079593.52000001</v>
      </c>
      <c r="I25" s="44"/>
      <c r="J25" s="59">
        <v>45862499.93</v>
      </c>
      <c r="K25" s="44"/>
      <c r="L25" s="59">
        <v>60936625.090000004</v>
      </c>
      <c r="M25" s="113"/>
      <c r="U25" s="12"/>
      <c r="V25" s="12"/>
      <c r="W25" s="12"/>
      <c r="X25" s="12"/>
    </row>
    <row r="26" spans="1:24" ht="18" customHeight="1" x14ac:dyDescent="0.4">
      <c r="B26" s="5" t="s">
        <v>199</v>
      </c>
      <c r="D26" s="103"/>
      <c r="E26" s="115"/>
      <c r="F26" s="71">
        <v>9744906.1699999999</v>
      </c>
      <c r="G26" s="72"/>
      <c r="H26" s="71">
        <v>0</v>
      </c>
      <c r="I26" s="44"/>
      <c r="J26" s="59">
        <v>704985.39</v>
      </c>
      <c r="K26" s="44"/>
      <c r="L26" s="59">
        <v>0</v>
      </c>
      <c r="M26" s="113"/>
      <c r="U26" s="12"/>
      <c r="V26" s="12"/>
      <c r="W26" s="12"/>
      <c r="X26" s="12"/>
    </row>
    <row r="27" spans="1:24" ht="18" customHeight="1" x14ac:dyDescent="0.4">
      <c r="B27" s="5" t="s">
        <v>192</v>
      </c>
      <c r="D27" s="45"/>
      <c r="E27" s="115"/>
      <c r="F27" s="71">
        <v>0</v>
      </c>
      <c r="G27" s="72"/>
      <c r="H27" s="71">
        <v>970000</v>
      </c>
      <c r="I27" s="44"/>
      <c r="J27" s="59">
        <v>0</v>
      </c>
      <c r="K27" s="44"/>
      <c r="L27" s="59">
        <v>970000</v>
      </c>
      <c r="M27" s="113"/>
      <c r="U27" s="12"/>
      <c r="V27" s="12"/>
      <c r="W27" s="12"/>
      <c r="X27" s="12"/>
    </row>
    <row r="28" spans="1:24" ht="18" customHeight="1" x14ac:dyDescent="0.4">
      <c r="B28" s="5" t="s">
        <v>90</v>
      </c>
      <c r="D28" s="104"/>
      <c r="E28" s="115"/>
      <c r="F28" s="71">
        <v>10968028.84</v>
      </c>
      <c r="G28" s="72"/>
      <c r="H28" s="71">
        <v>9368010.1300000008</v>
      </c>
      <c r="I28" s="44"/>
      <c r="J28" s="59">
        <v>11205807.359999999</v>
      </c>
      <c r="K28" s="44"/>
      <c r="L28" s="59">
        <v>11177459.529999999</v>
      </c>
      <c r="M28" s="113"/>
      <c r="U28" s="12"/>
      <c r="V28" s="12"/>
      <c r="W28" s="12"/>
      <c r="X28" s="12"/>
    </row>
    <row r="29" spans="1:24" ht="18" customHeight="1" x14ac:dyDescent="0.4">
      <c r="C29" s="5" t="s">
        <v>2</v>
      </c>
      <c r="D29" s="45"/>
      <c r="F29" s="73">
        <f>SUM(F23:F28)</f>
        <v>218861644</v>
      </c>
      <c r="G29" s="72"/>
      <c r="H29" s="73">
        <f>SUM(H23:H28)</f>
        <v>239894998.28</v>
      </c>
      <c r="I29" s="44"/>
      <c r="J29" s="73">
        <f>SUM(J23:J28)</f>
        <v>145749442.37</v>
      </c>
      <c r="K29" s="44"/>
      <c r="L29" s="73">
        <f>SUM(L23:L28)</f>
        <v>185047680.18000001</v>
      </c>
      <c r="M29" s="113"/>
      <c r="U29" s="12"/>
      <c r="V29" s="12"/>
      <c r="W29" s="12"/>
      <c r="X29" s="12"/>
    </row>
    <row r="30" spans="1:24" ht="18" customHeight="1" x14ac:dyDescent="0.4">
      <c r="A30" s="5" t="s">
        <v>131</v>
      </c>
      <c r="D30" s="97"/>
      <c r="E30" s="24"/>
      <c r="F30" s="59">
        <f>+F21-F29</f>
        <v>37237924.469999999</v>
      </c>
      <c r="G30" s="71"/>
      <c r="H30" s="59">
        <f>+H21-H29</f>
        <v>174613157.94999996</v>
      </c>
      <c r="I30" s="44"/>
      <c r="J30" s="59">
        <f>+J21-J29</f>
        <v>605491106.48000002</v>
      </c>
      <c r="K30" s="44"/>
      <c r="L30" s="59">
        <f>+L21-L29</f>
        <v>512809657.52999991</v>
      </c>
      <c r="M30" s="113"/>
      <c r="U30" s="12"/>
      <c r="V30" s="12"/>
      <c r="W30" s="12"/>
      <c r="X30" s="12"/>
    </row>
    <row r="31" spans="1:24" ht="18" customHeight="1" x14ac:dyDescent="0.4">
      <c r="A31" s="5" t="s">
        <v>146</v>
      </c>
      <c r="D31" s="45">
        <v>13.2</v>
      </c>
      <c r="E31" s="45"/>
      <c r="F31" s="82">
        <v>-3710284.0800000019</v>
      </c>
      <c r="G31" s="72"/>
      <c r="H31" s="82">
        <v>-37675189.200000003</v>
      </c>
      <c r="I31" s="44"/>
      <c r="J31" s="78">
        <v>-9171757.2800000012</v>
      </c>
      <c r="K31" s="59"/>
      <c r="L31" s="78">
        <v>-35496903.399999999</v>
      </c>
      <c r="M31" s="113"/>
      <c r="U31" s="12"/>
      <c r="V31" s="12"/>
      <c r="W31" s="12"/>
      <c r="X31" s="12"/>
    </row>
    <row r="32" spans="1:24" ht="18" customHeight="1" thickBot="1" x14ac:dyDescent="0.45">
      <c r="A32" s="5" t="s">
        <v>205</v>
      </c>
      <c r="D32" s="45"/>
      <c r="F32" s="83">
        <f>SUM(F30:F31)</f>
        <v>33527640.389999997</v>
      </c>
      <c r="G32" s="72"/>
      <c r="H32" s="83">
        <f>SUM(H30:H31)</f>
        <v>136937968.74999994</v>
      </c>
      <c r="I32" s="44"/>
      <c r="J32" s="84">
        <f>SUM(J30:J31)</f>
        <v>596319349.20000005</v>
      </c>
      <c r="K32" s="59"/>
      <c r="L32" s="84">
        <f>SUM(L30:L31)</f>
        <v>477312754.12999994</v>
      </c>
      <c r="M32" s="113"/>
      <c r="U32" s="12"/>
      <c r="V32" s="12"/>
      <c r="W32" s="12"/>
      <c r="X32" s="12"/>
    </row>
    <row r="33" spans="1:24" ht="18" customHeight="1" thickTop="1" x14ac:dyDescent="0.4">
      <c r="A33" s="53" t="s">
        <v>77</v>
      </c>
      <c r="B33" s="53"/>
      <c r="C33" s="53"/>
      <c r="D33" s="105"/>
      <c r="E33" s="55"/>
      <c r="F33" s="85"/>
      <c r="G33" s="86"/>
      <c r="H33" s="85"/>
      <c r="I33" s="87"/>
      <c r="J33" s="85"/>
      <c r="K33" s="86"/>
      <c r="L33" s="85"/>
      <c r="M33" s="113"/>
      <c r="U33" s="12"/>
      <c r="V33" s="12"/>
      <c r="W33" s="12"/>
      <c r="X33" s="12"/>
    </row>
    <row r="34" spans="1:24" ht="18" customHeight="1" x14ac:dyDescent="0.4">
      <c r="A34" s="53"/>
      <c r="B34" s="53" t="s">
        <v>118</v>
      </c>
      <c r="C34" s="53"/>
      <c r="D34" s="105"/>
      <c r="E34" s="56">
        <v>852812933</v>
      </c>
      <c r="F34" s="77">
        <f>+F32-F35</f>
        <v>24907312.989999995</v>
      </c>
      <c r="G34" s="80"/>
      <c r="H34" s="77">
        <f>+H32-H35</f>
        <v>133568229.44999994</v>
      </c>
      <c r="I34" s="80"/>
      <c r="J34" s="80">
        <f>J32</f>
        <v>596319349.20000005</v>
      </c>
      <c r="K34" s="80"/>
      <c r="L34" s="80">
        <f>L32</f>
        <v>477312754.12999994</v>
      </c>
      <c r="M34" s="113"/>
      <c r="U34" s="12"/>
      <c r="V34" s="12"/>
      <c r="W34" s="12"/>
      <c r="X34" s="12"/>
    </row>
    <row r="35" spans="1:24" ht="18" customHeight="1" x14ac:dyDescent="0.4">
      <c r="A35" s="53"/>
      <c r="B35" s="5" t="s">
        <v>119</v>
      </c>
      <c r="D35" s="105"/>
      <c r="E35" s="56">
        <v>-1541152</v>
      </c>
      <c r="F35" s="77">
        <v>8620327.4000000004</v>
      </c>
      <c r="G35" s="76"/>
      <c r="H35" s="77">
        <v>3369739.3</v>
      </c>
      <c r="I35" s="87"/>
      <c r="J35" s="65">
        <v>0</v>
      </c>
      <c r="K35" s="96"/>
      <c r="L35" s="65">
        <v>0</v>
      </c>
      <c r="M35" s="113"/>
      <c r="U35" s="12"/>
      <c r="V35" s="12"/>
      <c r="W35" s="12"/>
      <c r="X35" s="12"/>
    </row>
    <row r="36" spans="1:24" ht="18" customHeight="1" thickBot="1" x14ac:dyDescent="0.45">
      <c r="A36" s="57"/>
      <c r="B36" s="57"/>
      <c r="C36" s="57"/>
      <c r="D36" s="105"/>
      <c r="E36" s="56"/>
      <c r="F36" s="83">
        <f>SUM(F34:F35)</f>
        <v>33527640.389999993</v>
      </c>
      <c r="G36" s="86"/>
      <c r="H36" s="83">
        <f>SUM(H34:H35)</f>
        <v>136937968.74999994</v>
      </c>
      <c r="I36" s="86"/>
      <c r="J36" s="84">
        <f>SUM(J34:J35)</f>
        <v>596319349.20000005</v>
      </c>
      <c r="K36" s="86"/>
      <c r="L36" s="84">
        <f>SUM(L34:L35)</f>
        <v>477312754.12999994</v>
      </c>
      <c r="M36" s="113"/>
      <c r="U36" s="12"/>
      <c r="V36" s="12"/>
      <c r="W36" s="12"/>
      <c r="X36" s="12"/>
    </row>
    <row r="37" spans="1:24" ht="18" customHeight="1" thickTop="1" x14ac:dyDescent="0.4">
      <c r="A37" s="5" t="s">
        <v>26</v>
      </c>
      <c r="D37" s="106"/>
      <c r="F37" s="72"/>
      <c r="G37" s="72"/>
      <c r="H37" s="72"/>
      <c r="I37" s="44"/>
      <c r="J37" s="76"/>
      <c r="K37" s="68"/>
      <c r="L37" s="76"/>
      <c r="M37" s="113"/>
      <c r="U37" s="12"/>
      <c r="V37" s="12"/>
      <c r="W37" s="12"/>
      <c r="X37" s="12"/>
    </row>
    <row r="38" spans="1:24" ht="18" customHeight="1" thickBot="1" x14ac:dyDescent="0.45">
      <c r="B38" s="14" t="s">
        <v>69</v>
      </c>
      <c r="D38" s="107">
        <v>20</v>
      </c>
      <c r="F38" s="128">
        <f>F34/F39</f>
        <v>4.417585716352623E-3</v>
      </c>
      <c r="G38" s="108"/>
      <c r="H38" s="128">
        <f>H34/H39</f>
        <v>2.3692371605456172E-2</v>
      </c>
      <c r="I38" s="109"/>
      <c r="J38" s="128">
        <f>J34/J39</f>
        <v>0.10576379075768833</v>
      </c>
      <c r="K38" s="109"/>
      <c r="L38" s="128">
        <f>L34/L39</f>
        <v>8.4665875930510795E-2</v>
      </c>
      <c r="M38" s="113"/>
      <c r="U38" s="12"/>
      <c r="V38" s="12"/>
      <c r="W38" s="12"/>
      <c r="X38" s="12"/>
    </row>
    <row r="39" spans="1:24" ht="18" customHeight="1" thickTop="1" thickBot="1" x14ac:dyDescent="0.45">
      <c r="B39" s="5" t="s">
        <v>27</v>
      </c>
      <c r="D39" s="45"/>
      <c r="F39" s="91">
        <v>5638218382</v>
      </c>
      <c r="G39" s="92"/>
      <c r="H39" s="91">
        <v>5637604866</v>
      </c>
      <c r="I39" s="92"/>
      <c r="J39" s="91">
        <v>5638218382</v>
      </c>
      <c r="K39" s="92"/>
      <c r="L39" s="91">
        <v>5637604866</v>
      </c>
      <c r="M39" s="113"/>
      <c r="U39" s="12"/>
      <c r="V39" s="12"/>
      <c r="W39" s="12"/>
      <c r="X39" s="12"/>
    </row>
    <row r="40" spans="1:24" ht="18" customHeight="1" thickTop="1" x14ac:dyDescent="0.4">
      <c r="A40" s="5" t="s">
        <v>56</v>
      </c>
      <c r="D40" s="45"/>
      <c r="F40" s="72"/>
      <c r="G40" s="72"/>
      <c r="H40" s="72"/>
      <c r="I40" s="44"/>
      <c r="J40" s="76"/>
      <c r="K40" s="68"/>
      <c r="L40" s="76"/>
      <c r="M40" s="113"/>
      <c r="U40" s="12"/>
      <c r="V40" s="12"/>
      <c r="W40" s="12"/>
      <c r="X40" s="12"/>
    </row>
    <row r="41" spans="1:24" ht="18" customHeight="1" thickBot="1" x14ac:dyDescent="0.45">
      <c r="B41" s="14" t="s">
        <v>69</v>
      </c>
      <c r="D41" s="107">
        <v>20</v>
      </c>
      <c r="F41" s="128">
        <f>F34/F42</f>
        <v>4.2498419357469624E-3</v>
      </c>
      <c r="G41" s="108"/>
      <c r="H41" s="128">
        <f>H34/H42</f>
        <v>2.3692371605456172E-2</v>
      </c>
      <c r="I41" s="109"/>
      <c r="J41" s="128">
        <f>J34/J42</f>
        <v>0.10174774687036595</v>
      </c>
      <c r="K41" s="109"/>
      <c r="L41" s="128">
        <f>L34/L42</f>
        <v>8.4665875930510795E-2</v>
      </c>
      <c r="M41" s="113"/>
      <c r="U41" s="12"/>
      <c r="V41" s="12"/>
      <c r="W41" s="12"/>
      <c r="X41" s="12"/>
    </row>
    <row r="42" spans="1:24" ht="18" customHeight="1" thickTop="1" thickBot="1" x14ac:dyDescent="0.45">
      <c r="B42" s="5" t="s">
        <v>27</v>
      </c>
      <c r="F42" s="91">
        <v>5860762204</v>
      </c>
      <c r="G42" s="93"/>
      <c r="H42" s="91">
        <v>5637604866</v>
      </c>
      <c r="I42" s="92"/>
      <c r="J42" s="91">
        <v>5860762204</v>
      </c>
      <c r="K42" s="92"/>
      <c r="L42" s="91">
        <v>5637604866</v>
      </c>
      <c r="M42" s="113"/>
      <c r="U42" s="12"/>
      <c r="V42" s="12"/>
      <c r="W42" s="12"/>
      <c r="X42" s="12"/>
    </row>
    <row r="43" spans="1:24" ht="18.75" thickTop="1" x14ac:dyDescent="0.4">
      <c r="F43" s="75"/>
      <c r="G43" s="75"/>
      <c r="H43" s="75"/>
      <c r="I43" s="44"/>
      <c r="J43" s="59"/>
      <c r="K43" s="44"/>
      <c r="L43" s="59"/>
      <c r="M43" s="113"/>
      <c r="U43" s="12"/>
      <c r="V43" s="12"/>
      <c r="W43" s="12"/>
      <c r="X43" s="12"/>
    </row>
    <row r="44" spans="1:24" ht="18" customHeight="1" x14ac:dyDescent="0.4">
      <c r="A44" s="5" t="s">
        <v>200</v>
      </c>
      <c r="F44" s="75"/>
      <c r="G44" s="75"/>
      <c r="H44" s="75"/>
      <c r="I44" s="44"/>
      <c r="J44" s="59"/>
      <c r="K44" s="44"/>
      <c r="L44" s="59"/>
      <c r="M44" s="113"/>
      <c r="U44" s="12"/>
      <c r="V44" s="12"/>
      <c r="W44" s="12"/>
      <c r="X44" s="12"/>
    </row>
    <row r="45" spans="1:24" ht="18" customHeight="1" x14ac:dyDescent="0.4">
      <c r="M45" s="113"/>
      <c r="U45" s="12"/>
      <c r="V45" s="12"/>
      <c r="W45" s="12"/>
      <c r="X45" s="12"/>
    </row>
    <row r="46" spans="1:24" ht="18" customHeight="1" x14ac:dyDescent="0.4">
      <c r="M46" s="113"/>
      <c r="U46" s="12"/>
      <c r="V46" s="12"/>
      <c r="W46" s="12"/>
      <c r="X46" s="12"/>
    </row>
    <row r="47" spans="1:24" ht="18" customHeight="1" x14ac:dyDescent="0.4">
      <c r="M47" s="113"/>
      <c r="U47" s="12"/>
      <c r="V47" s="12"/>
      <c r="W47" s="12"/>
      <c r="X47" s="12"/>
    </row>
    <row r="48" spans="1:24" ht="18" customHeight="1" x14ac:dyDescent="0.4">
      <c r="A48" s="113"/>
      <c r="B48" s="18" t="s">
        <v>21</v>
      </c>
      <c r="C48" s="113"/>
      <c r="D48" s="18"/>
      <c r="F48" s="18" t="s">
        <v>21</v>
      </c>
      <c r="I48" s="113"/>
      <c r="J48" s="113"/>
      <c r="K48" s="113"/>
      <c r="L48" s="113"/>
      <c r="M48" s="113"/>
      <c r="U48" s="12"/>
      <c r="V48" s="12"/>
      <c r="W48" s="12"/>
      <c r="X48" s="12"/>
    </row>
    <row r="49" spans="1:24" ht="18" customHeight="1" x14ac:dyDescent="0.4">
      <c r="A49" s="113"/>
      <c r="B49" s="18"/>
      <c r="C49" s="113"/>
      <c r="D49" s="18"/>
      <c r="F49" s="18"/>
      <c r="I49" s="113"/>
      <c r="J49" s="113"/>
      <c r="K49" s="113"/>
      <c r="L49" s="113"/>
      <c r="M49" s="113"/>
      <c r="U49" s="12"/>
      <c r="V49" s="12"/>
      <c r="W49" s="12"/>
      <c r="X49" s="12"/>
    </row>
    <row r="50" spans="1:24" ht="18" customHeight="1" x14ac:dyDescent="0.4">
      <c r="A50" s="138" t="str">
        <f>+A2</f>
        <v>บริษัท บรุ๊คเคอร์ กรุ๊ป จำกัด (มหาชน) และบริษัทย่อย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13"/>
      <c r="U50" s="12"/>
      <c r="V50" s="12"/>
      <c r="W50" s="12"/>
      <c r="X50" s="12"/>
    </row>
    <row r="51" spans="1:24" ht="18" customHeight="1" x14ac:dyDescent="0.4">
      <c r="A51" s="133" t="s">
        <v>105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13"/>
      <c r="U51" s="12"/>
      <c r="V51" s="12"/>
      <c r="W51" s="12"/>
      <c r="X51" s="12"/>
    </row>
    <row r="52" spans="1:24" ht="18" customHeight="1" x14ac:dyDescent="0.4">
      <c r="A52" s="138" t="str">
        <f>+A4</f>
        <v>สำหรับงวดเก้าเดือนสิ้นสุดวันที่ 30 กันยายน 2562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13"/>
      <c r="U52" s="12"/>
      <c r="V52" s="12"/>
      <c r="W52" s="12"/>
      <c r="X52" s="12"/>
    </row>
    <row r="53" spans="1:24" ht="18" customHeight="1" x14ac:dyDescent="0.4">
      <c r="C53" s="114"/>
      <c r="D53" s="114"/>
      <c r="E53" s="114"/>
      <c r="F53" s="134" t="s">
        <v>13</v>
      </c>
      <c r="G53" s="134"/>
      <c r="H53" s="134"/>
      <c r="I53" s="134"/>
      <c r="J53" s="134"/>
      <c r="K53" s="134"/>
      <c r="L53" s="134"/>
      <c r="M53" s="113"/>
      <c r="U53" s="12"/>
      <c r="V53" s="12"/>
      <c r="W53" s="12"/>
      <c r="X53" s="12"/>
    </row>
    <row r="54" spans="1:24" ht="18" customHeight="1" x14ac:dyDescent="0.4">
      <c r="C54" s="5" t="s">
        <v>1</v>
      </c>
      <c r="F54" s="135" t="s">
        <v>34</v>
      </c>
      <c r="G54" s="135"/>
      <c r="H54" s="135"/>
      <c r="J54" s="136" t="s">
        <v>35</v>
      </c>
      <c r="K54" s="136"/>
      <c r="L54" s="136"/>
      <c r="M54" s="113"/>
      <c r="U54" s="12"/>
      <c r="V54" s="12"/>
      <c r="W54" s="12"/>
      <c r="X54" s="12"/>
    </row>
    <row r="55" spans="1:24" ht="18" customHeight="1" x14ac:dyDescent="0.4">
      <c r="F55" s="134" t="str">
        <f>+F7</f>
        <v>สำหรับงวดเก้าเดือนสิ้นสุดวันที่ 30 กันยายน</v>
      </c>
      <c r="G55" s="134"/>
      <c r="H55" s="134"/>
      <c r="I55" s="134"/>
      <c r="J55" s="134"/>
      <c r="K55" s="134"/>
      <c r="L55" s="134"/>
      <c r="M55" s="113"/>
      <c r="U55" s="12"/>
      <c r="V55" s="12"/>
      <c r="W55" s="12"/>
      <c r="X55" s="12"/>
    </row>
    <row r="56" spans="1:24" ht="18" customHeight="1" x14ac:dyDescent="0.4">
      <c r="D56" s="112" t="s">
        <v>40</v>
      </c>
      <c r="E56" s="20"/>
      <c r="F56" s="47">
        <f>+F8</f>
        <v>2562</v>
      </c>
      <c r="G56" s="48"/>
      <c r="H56" s="47">
        <f>+H8</f>
        <v>2561</v>
      </c>
      <c r="I56" s="35"/>
      <c r="J56" s="47">
        <f>+J8</f>
        <v>2562</v>
      </c>
      <c r="K56" s="48"/>
      <c r="L56" s="47">
        <f>+L8</f>
        <v>2561</v>
      </c>
      <c r="M56" s="113"/>
      <c r="U56" s="12"/>
      <c r="V56" s="12"/>
      <c r="W56" s="12"/>
      <c r="X56" s="12"/>
    </row>
    <row r="57" spans="1:24" ht="18" customHeight="1" x14ac:dyDescent="0.4">
      <c r="F57" s="119"/>
      <c r="G57" s="119"/>
      <c r="H57" s="94"/>
      <c r="L57" s="94"/>
      <c r="M57" s="113"/>
      <c r="U57" s="12"/>
      <c r="V57" s="12"/>
      <c r="W57" s="12"/>
      <c r="X57" s="12"/>
    </row>
    <row r="58" spans="1:24" ht="18" customHeight="1" x14ac:dyDescent="0.4">
      <c r="A58" s="5" t="s">
        <v>206</v>
      </c>
      <c r="F58" s="82">
        <f>+F32</f>
        <v>33527640.389999997</v>
      </c>
      <c r="G58" s="72"/>
      <c r="H58" s="82">
        <f>+H32</f>
        <v>136937968.74999994</v>
      </c>
      <c r="I58" s="44"/>
      <c r="J58" s="82">
        <f>+J32</f>
        <v>596319349.20000005</v>
      </c>
      <c r="K58" s="44"/>
      <c r="L58" s="82">
        <f>+L32</f>
        <v>477312754.12999994</v>
      </c>
      <c r="M58" s="113"/>
      <c r="U58" s="12"/>
      <c r="V58" s="12"/>
      <c r="W58" s="12"/>
      <c r="X58" s="12"/>
    </row>
    <row r="59" spans="1:24" ht="18" customHeight="1" x14ac:dyDescent="0.4">
      <c r="F59" s="71"/>
      <c r="G59" s="72"/>
      <c r="H59" s="71"/>
      <c r="I59" s="44"/>
      <c r="J59" s="71"/>
      <c r="K59" s="44"/>
      <c r="L59" s="71"/>
      <c r="M59" s="113"/>
      <c r="U59" s="12"/>
      <c r="V59" s="12"/>
      <c r="W59" s="12"/>
      <c r="X59" s="12"/>
    </row>
    <row r="60" spans="1:24" ht="18" customHeight="1" x14ac:dyDescent="0.4">
      <c r="A60" s="5" t="s">
        <v>145</v>
      </c>
      <c r="F60" s="71"/>
      <c r="G60" s="72"/>
      <c r="H60" s="71"/>
      <c r="I60" s="44"/>
      <c r="J60" s="76"/>
      <c r="K60" s="44"/>
      <c r="L60" s="76"/>
      <c r="M60" s="113"/>
      <c r="U60" s="12"/>
      <c r="V60" s="12"/>
      <c r="W60" s="12"/>
      <c r="X60" s="12"/>
    </row>
    <row r="61" spans="1:24" ht="18" customHeight="1" x14ac:dyDescent="0.4">
      <c r="A61" s="5" t="s">
        <v>163</v>
      </c>
      <c r="F61" s="71"/>
      <c r="G61" s="72"/>
      <c r="H61" s="71"/>
      <c r="I61" s="44"/>
      <c r="J61" s="76"/>
      <c r="K61" s="44"/>
      <c r="L61" s="76"/>
      <c r="M61" s="113"/>
      <c r="U61" s="12"/>
      <c r="V61" s="12"/>
      <c r="W61" s="12"/>
      <c r="X61" s="12"/>
    </row>
    <row r="62" spans="1:24" ht="18" customHeight="1" x14ac:dyDescent="0.4">
      <c r="B62" s="5" t="s">
        <v>111</v>
      </c>
      <c r="F62" s="77">
        <v>-17226157.120000001</v>
      </c>
      <c r="G62" s="80"/>
      <c r="H62" s="77">
        <v>-23417962.5</v>
      </c>
      <c r="I62" s="68"/>
      <c r="J62" s="76">
        <v>0</v>
      </c>
      <c r="K62" s="68"/>
      <c r="L62" s="76">
        <v>0</v>
      </c>
      <c r="M62" s="113"/>
      <c r="S62" s="68"/>
      <c r="U62" s="12"/>
      <c r="V62" s="12"/>
      <c r="W62" s="12"/>
      <c r="X62" s="12"/>
    </row>
    <row r="63" spans="1:24" ht="18" hidden="1" customHeight="1" x14ac:dyDescent="0.4">
      <c r="A63" s="5" t="s">
        <v>164</v>
      </c>
      <c r="F63" s="77"/>
      <c r="G63" s="80"/>
      <c r="H63" s="77"/>
      <c r="I63" s="68"/>
      <c r="J63" s="76"/>
      <c r="K63" s="68"/>
      <c r="L63" s="76"/>
      <c r="M63" s="113"/>
      <c r="S63" s="68"/>
      <c r="U63" s="12"/>
      <c r="V63" s="12"/>
      <c r="W63" s="12"/>
      <c r="X63" s="12"/>
    </row>
    <row r="64" spans="1:24" ht="18" hidden="1" customHeight="1" x14ac:dyDescent="0.4">
      <c r="B64" s="5" t="s">
        <v>157</v>
      </c>
      <c r="F64" s="77"/>
      <c r="G64" s="80"/>
      <c r="H64" s="77"/>
      <c r="I64" s="68"/>
      <c r="J64" s="76"/>
      <c r="K64" s="68"/>
      <c r="L64" s="76"/>
      <c r="M64" s="113"/>
      <c r="S64" s="68"/>
      <c r="U64" s="12"/>
      <c r="V64" s="12"/>
      <c r="W64" s="12"/>
      <c r="X64" s="12"/>
    </row>
    <row r="65" spans="1:24" ht="18" hidden="1" customHeight="1" x14ac:dyDescent="0.4">
      <c r="C65" s="5" t="s">
        <v>158</v>
      </c>
      <c r="D65" s="45"/>
      <c r="F65" s="77">
        <v>0</v>
      </c>
      <c r="G65" s="80"/>
      <c r="H65" s="77">
        <v>0</v>
      </c>
      <c r="I65" s="68"/>
      <c r="J65" s="76">
        <v>0</v>
      </c>
      <c r="K65" s="68"/>
      <c r="L65" s="76">
        <v>0</v>
      </c>
      <c r="M65" s="113"/>
      <c r="S65" s="68"/>
      <c r="U65" s="12"/>
      <c r="V65" s="12"/>
      <c r="W65" s="12"/>
      <c r="X65" s="12"/>
    </row>
    <row r="66" spans="1:24" ht="18" hidden="1" customHeight="1" x14ac:dyDescent="0.4">
      <c r="B66" s="5" t="s">
        <v>174</v>
      </c>
      <c r="D66" s="45"/>
      <c r="F66" s="78">
        <v>0</v>
      </c>
      <c r="G66" s="72"/>
      <c r="H66" s="78">
        <v>0</v>
      </c>
      <c r="I66" s="44"/>
      <c r="J66" s="78">
        <v>0</v>
      </c>
      <c r="K66" s="44"/>
      <c r="L66" s="78">
        <v>0</v>
      </c>
      <c r="M66" s="113"/>
      <c r="S66" s="68"/>
      <c r="U66" s="12"/>
      <c r="V66" s="12"/>
      <c r="W66" s="12"/>
      <c r="X66" s="12"/>
    </row>
    <row r="67" spans="1:24" ht="18" customHeight="1" x14ac:dyDescent="0.4">
      <c r="A67" s="5" t="s">
        <v>207</v>
      </c>
      <c r="F67" s="89">
        <f>SUM(F62:F66)</f>
        <v>-17226157.120000001</v>
      </c>
      <c r="G67" s="72"/>
      <c r="H67" s="89">
        <f>SUM(H62:H66)</f>
        <v>-23417962.5</v>
      </c>
      <c r="I67" s="44"/>
      <c r="J67" s="89">
        <f>SUM(J62:J66)</f>
        <v>0</v>
      </c>
      <c r="K67" s="44"/>
      <c r="L67" s="89">
        <f>SUM(L62:L66)</f>
        <v>0</v>
      </c>
      <c r="M67" s="113"/>
      <c r="U67" s="12"/>
      <c r="V67" s="12"/>
      <c r="W67" s="12"/>
      <c r="X67" s="12"/>
    </row>
    <row r="68" spans="1:24" ht="18" customHeight="1" x14ac:dyDescent="0.4">
      <c r="F68" s="71"/>
      <c r="G68" s="72"/>
      <c r="H68" s="71"/>
      <c r="I68" s="44"/>
      <c r="J68" s="59"/>
      <c r="K68" s="44"/>
      <c r="L68" s="59"/>
      <c r="M68" s="113"/>
      <c r="U68" s="12"/>
      <c r="V68" s="12"/>
      <c r="W68" s="12"/>
      <c r="X68" s="12"/>
    </row>
    <row r="69" spans="1:24" ht="18" customHeight="1" thickBot="1" x14ac:dyDescent="0.45">
      <c r="A69" s="5" t="s">
        <v>208</v>
      </c>
      <c r="F69" s="88">
        <f>+F58+F67</f>
        <v>16301483.269999996</v>
      </c>
      <c r="G69" s="72"/>
      <c r="H69" s="88">
        <f>+H58+H67</f>
        <v>113520006.24999994</v>
      </c>
      <c r="I69" s="44"/>
      <c r="J69" s="88">
        <f>+J58+J67</f>
        <v>596319349.20000005</v>
      </c>
      <c r="K69" s="44"/>
      <c r="L69" s="88">
        <f>+L58+L67</f>
        <v>477312754.12999994</v>
      </c>
      <c r="M69" s="113"/>
      <c r="U69" s="12"/>
      <c r="V69" s="12"/>
      <c r="W69" s="12"/>
      <c r="X69" s="12"/>
    </row>
    <row r="70" spans="1:24" ht="18" customHeight="1" thickTop="1" x14ac:dyDescent="0.4">
      <c r="F70" s="75"/>
      <c r="G70" s="75"/>
      <c r="H70" s="75"/>
      <c r="I70" s="44"/>
      <c r="J70" s="59"/>
      <c r="K70" s="44"/>
      <c r="L70" s="59"/>
      <c r="M70" s="113"/>
      <c r="U70" s="12"/>
      <c r="V70" s="12"/>
      <c r="W70" s="12"/>
      <c r="X70" s="12"/>
    </row>
    <row r="71" spans="1:24" ht="18" customHeight="1" x14ac:dyDescent="0.4">
      <c r="A71" s="53" t="s">
        <v>116</v>
      </c>
      <c r="B71" s="53"/>
      <c r="C71" s="53"/>
      <c r="D71" s="54"/>
      <c r="E71" s="55"/>
      <c r="F71" s="85"/>
      <c r="G71" s="86"/>
      <c r="H71" s="85"/>
      <c r="I71" s="87"/>
      <c r="J71" s="85"/>
      <c r="K71" s="86"/>
      <c r="L71" s="85"/>
      <c r="M71" s="113"/>
      <c r="U71" s="12"/>
      <c r="V71" s="12"/>
      <c r="W71" s="12"/>
      <c r="X71" s="12"/>
    </row>
    <row r="72" spans="1:24" ht="18" customHeight="1" x14ac:dyDescent="0.4">
      <c r="A72" s="53"/>
      <c r="B72" s="53" t="s">
        <v>118</v>
      </c>
      <c r="C72" s="53"/>
      <c r="D72" s="54"/>
      <c r="E72" s="56">
        <v>852812933</v>
      </c>
      <c r="F72" s="77">
        <f>+F69-F73</f>
        <v>7681155.8699999955</v>
      </c>
      <c r="G72" s="80"/>
      <c r="H72" s="77">
        <f>+H69-H73</f>
        <v>110150266.94999994</v>
      </c>
      <c r="I72" s="80"/>
      <c r="J72" s="77">
        <f>+J69-J73</f>
        <v>596319349.20000005</v>
      </c>
      <c r="K72" s="80"/>
      <c r="L72" s="77">
        <f>+L69-L73</f>
        <v>477312754.12999994</v>
      </c>
      <c r="M72" s="113"/>
      <c r="U72" s="12"/>
      <c r="V72" s="12"/>
      <c r="W72" s="12"/>
      <c r="X72" s="12"/>
    </row>
    <row r="73" spans="1:24" ht="18" customHeight="1" x14ac:dyDescent="0.4">
      <c r="A73" s="53"/>
      <c r="B73" s="5" t="s">
        <v>119</v>
      </c>
      <c r="D73" s="54"/>
      <c r="E73" s="56">
        <v>-1541152</v>
      </c>
      <c r="F73" s="77">
        <f>+F35</f>
        <v>8620327.4000000004</v>
      </c>
      <c r="G73" s="76"/>
      <c r="H73" s="77">
        <f>+H35</f>
        <v>3369739.3</v>
      </c>
      <c r="I73" s="87"/>
      <c r="J73" s="77">
        <f>+J35</f>
        <v>0</v>
      </c>
      <c r="K73" s="87"/>
      <c r="L73" s="77">
        <f>+L35</f>
        <v>0</v>
      </c>
      <c r="M73" s="113"/>
      <c r="U73" s="12"/>
      <c r="V73" s="12"/>
      <c r="W73" s="12"/>
      <c r="X73" s="12"/>
    </row>
    <row r="74" spans="1:24" ht="18" customHeight="1" thickBot="1" x14ac:dyDescent="0.45">
      <c r="A74" s="57"/>
      <c r="B74" s="57"/>
      <c r="C74" s="57"/>
      <c r="D74" s="54"/>
      <c r="E74" s="56"/>
      <c r="F74" s="83">
        <f>SUM(F72:F73)</f>
        <v>16301483.269999996</v>
      </c>
      <c r="G74" s="86"/>
      <c r="H74" s="83">
        <f>SUM(H72:H73)</f>
        <v>113520006.24999994</v>
      </c>
      <c r="I74" s="86"/>
      <c r="J74" s="83">
        <f>SUM(J72:J73)</f>
        <v>596319349.20000005</v>
      </c>
      <c r="K74" s="86"/>
      <c r="L74" s="83">
        <f>SUM(L72:L73)</f>
        <v>477312754.12999994</v>
      </c>
      <c r="M74" s="113"/>
      <c r="U74" s="12"/>
      <c r="V74" s="12"/>
      <c r="W74" s="12"/>
      <c r="X74" s="12"/>
    </row>
    <row r="75" spans="1:24" ht="18" customHeight="1" thickTop="1" x14ac:dyDescent="0.4">
      <c r="A75" s="12"/>
      <c r="B75" s="12"/>
      <c r="C75" s="12"/>
      <c r="D75" s="20"/>
      <c r="E75" s="20"/>
      <c r="F75" s="80"/>
      <c r="G75" s="80"/>
      <c r="H75" s="80"/>
      <c r="I75" s="68"/>
      <c r="J75" s="76"/>
      <c r="K75" s="68"/>
      <c r="L75" s="76"/>
      <c r="M75" s="113"/>
      <c r="U75" s="12"/>
      <c r="V75" s="12"/>
      <c r="W75" s="12"/>
      <c r="X75" s="12"/>
    </row>
    <row r="76" spans="1:24" ht="18" customHeight="1" x14ac:dyDescent="0.4">
      <c r="A76" s="5" t="s">
        <v>200</v>
      </c>
      <c r="B76" s="12"/>
      <c r="C76" s="12"/>
      <c r="D76" s="20"/>
      <c r="E76" s="20"/>
      <c r="F76" s="80"/>
      <c r="G76" s="80"/>
      <c r="H76" s="80"/>
      <c r="I76" s="68"/>
      <c r="J76" s="76"/>
      <c r="K76" s="68"/>
      <c r="L76" s="76"/>
      <c r="M76" s="113"/>
      <c r="U76" s="12"/>
      <c r="V76" s="12"/>
      <c r="W76" s="12"/>
      <c r="X76" s="12"/>
    </row>
    <row r="77" spans="1:24" ht="18" customHeight="1" x14ac:dyDescent="0.4">
      <c r="A77" s="12"/>
      <c r="B77" s="12"/>
      <c r="C77" s="12"/>
      <c r="D77" s="20"/>
      <c r="E77" s="20"/>
      <c r="F77" s="10"/>
      <c r="G77" s="10"/>
      <c r="H77" s="10"/>
      <c r="I77" s="12"/>
      <c r="J77" s="11"/>
      <c r="K77" s="30"/>
      <c r="L77" s="11"/>
      <c r="M77" s="113"/>
      <c r="U77" s="12"/>
      <c r="V77" s="12"/>
      <c r="W77" s="12"/>
      <c r="X77" s="12"/>
    </row>
    <row r="78" spans="1:24" ht="18" customHeight="1" x14ac:dyDescent="0.4">
      <c r="A78" s="12"/>
      <c r="B78" s="12"/>
      <c r="C78" s="12"/>
      <c r="D78" s="20"/>
      <c r="E78" s="20"/>
      <c r="F78" s="10"/>
      <c r="G78" s="10"/>
      <c r="H78" s="10"/>
      <c r="I78" s="12"/>
      <c r="J78" s="11"/>
      <c r="K78" s="30"/>
      <c r="L78" s="11"/>
      <c r="M78" s="113"/>
      <c r="U78" s="12"/>
      <c r="V78" s="12"/>
      <c r="W78" s="12"/>
      <c r="X78" s="12"/>
    </row>
    <row r="79" spans="1:24" ht="18" customHeight="1" x14ac:dyDescent="0.4">
      <c r="A79" s="12"/>
      <c r="B79" s="12"/>
      <c r="C79" s="12"/>
      <c r="D79" s="20"/>
      <c r="E79" s="20"/>
      <c r="F79" s="10"/>
      <c r="G79" s="10"/>
      <c r="H79" s="10"/>
      <c r="I79" s="12"/>
      <c r="J79" s="11"/>
      <c r="K79" s="30"/>
      <c r="L79" s="11"/>
      <c r="M79" s="113"/>
      <c r="U79" s="12"/>
      <c r="V79" s="12"/>
      <c r="W79" s="12"/>
      <c r="X79" s="12"/>
    </row>
    <row r="80" spans="1:24" ht="18" customHeight="1" x14ac:dyDescent="0.4">
      <c r="A80" s="12"/>
      <c r="B80" s="12"/>
      <c r="C80" s="12"/>
      <c r="D80" s="20"/>
      <c r="E80" s="20"/>
      <c r="F80" s="10"/>
      <c r="G80" s="10"/>
      <c r="H80" s="10"/>
      <c r="I80" s="12"/>
      <c r="J80" s="11"/>
      <c r="K80" s="30"/>
      <c r="L80" s="11"/>
      <c r="M80" s="113"/>
      <c r="U80" s="12"/>
      <c r="V80" s="12"/>
      <c r="W80" s="12"/>
      <c r="X80" s="12"/>
    </row>
    <row r="81" spans="1:24" ht="18" customHeight="1" x14ac:dyDescent="0.4">
      <c r="A81" s="12"/>
      <c r="B81" s="12"/>
      <c r="C81" s="12"/>
      <c r="D81" s="20"/>
      <c r="E81" s="20"/>
      <c r="F81" s="10"/>
      <c r="G81" s="10"/>
      <c r="H81" s="10"/>
      <c r="I81" s="12"/>
      <c r="J81" s="11"/>
      <c r="K81" s="30"/>
      <c r="L81" s="11"/>
      <c r="M81" s="113"/>
      <c r="U81" s="12"/>
      <c r="V81" s="12"/>
      <c r="W81" s="12"/>
      <c r="X81" s="12"/>
    </row>
    <row r="82" spans="1:24" ht="18" customHeight="1" x14ac:dyDescent="0.4">
      <c r="A82" s="12"/>
      <c r="B82" s="12"/>
      <c r="C82" s="12"/>
      <c r="D82" s="20"/>
      <c r="E82" s="20"/>
      <c r="F82" s="10"/>
      <c r="G82" s="10"/>
      <c r="H82" s="10"/>
      <c r="I82" s="12"/>
      <c r="J82" s="11"/>
      <c r="K82" s="30"/>
      <c r="L82" s="11"/>
      <c r="M82" s="113"/>
      <c r="U82" s="12"/>
      <c r="V82" s="12"/>
      <c r="W82" s="12"/>
      <c r="X82" s="12"/>
    </row>
    <row r="83" spans="1:24" ht="18" customHeight="1" x14ac:dyDescent="0.4">
      <c r="A83" s="12"/>
      <c r="B83" s="12"/>
      <c r="C83" s="12"/>
      <c r="D83" s="20"/>
      <c r="E83" s="20"/>
      <c r="F83" s="10"/>
      <c r="G83" s="10"/>
      <c r="H83" s="10"/>
      <c r="I83" s="12"/>
      <c r="J83" s="11"/>
      <c r="K83" s="30"/>
      <c r="L83" s="11"/>
      <c r="M83" s="113"/>
      <c r="U83" s="12"/>
      <c r="V83" s="12"/>
      <c r="W83" s="12"/>
      <c r="X83" s="12"/>
    </row>
    <row r="84" spans="1:24" ht="18" customHeight="1" x14ac:dyDescent="0.4">
      <c r="A84" s="12"/>
      <c r="B84" s="12"/>
      <c r="C84" s="12"/>
      <c r="D84" s="20"/>
      <c r="E84" s="20"/>
      <c r="F84" s="10"/>
      <c r="G84" s="10"/>
      <c r="H84" s="10"/>
      <c r="I84" s="12"/>
      <c r="J84" s="11"/>
      <c r="K84" s="30"/>
      <c r="L84" s="11"/>
      <c r="M84" s="113"/>
      <c r="U84" s="12"/>
      <c r="V84" s="12"/>
      <c r="W84" s="12"/>
      <c r="X84" s="12"/>
    </row>
    <row r="85" spans="1:24" ht="18" customHeight="1" x14ac:dyDescent="0.4">
      <c r="A85" s="12"/>
      <c r="B85" s="12"/>
      <c r="C85" s="12"/>
      <c r="D85" s="20"/>
      <c r="E85" s="20"/>
      <c r="F85" s="10"/>
      <c r="G85" s="10"/>
      <c r="H85" s="10"/>
      <c r="I85" s="12"/>
      <c r="J85" s="11"/>
      <c r="K85" s="30"/>
      <c r="L85" s="11"/>
      <c r="M85" s="113"/>
      <c r="U85" s="12"/>
      <c r="V85" s="12"/>
      <c r="W85" s="12"/>
      <c r="X85" s="12"/>
    </row>
    <row r="86" spans="1:24" ht="18" customHeight="1" x14ac:dyDescent="0.4">
      <c r="A86" s="12"/>
      <c r="B86" s="12"/>
      <c r="C86" s="12"/>
      <c r="D86" s="20"/>
      <c r="E86" s="20"/>
      <c r="F86" s="10"/>
      <c r="G86" s="10"/>
      <c r="H86" s="10"/>
      <c r="I86" s="12"/>
      <c r="J86" s="11"/>
      <c r="K86" s="30"/>
      <c r="L86" s="11"/>
      <c r="M86" s="113"/>
      <c r="U86" s="12"/>
      <c r="V86" s="12"/>
      <c r="W86" s="12"/>
      <c r="X86" s="12"/>
    </row>
    <row r="87" spans="1:24" ht="18" customHeight="1" x14ac:dyDescent="0.4">
      <c r="A87" s="12"/>
      <c r="B87" s="12"/>
      <c r="C87" s="12"/>
      <c r="D87" s="20"/>
      <c r="E87" s="20"/>
      <c r="F87" s="10"/>
      <c r="G87" s="10"/>
      <c r="H87" s="10"/>
      <c r="I87" s="12"/>
      <c r="J87" s="11"/>
      <c r="K87" s="30"/>
      <c r="L87" s="11"/>
      <c r="M87" s="113"/>
      <c r="U87" s="12"/>
      <c r="V87" s="12"/>
      <c r="W87" s="12"/>
      <c r="X87" s="12"/>
    </row>
    <row r="88" spans="1:24" ht="18" customHeight="1" x14ac:dyDescent="0.4">
      <c r="A88" s="12"/>
      <c r="B88" s="12"/>
      <c r="C88" s="12"/>
      <c r="D88" s="20"/>
      <c r="E88" s="20"/>
      <c r="F88" s="10"/>
      <c r="G88" s="10"/>
      <c r="H88" s="10"/>
      <c r="I88" s="12"/>
      <c r="J88" s="11"/>
      <c r="K88" s="30"/>
      <c r="L88" s="11"/>
      <c r="M88" s="113"/>
      <c r="U88" s="12"/>
      <c r="V88" s="12"/>
      <c r="W88" s="12"/>
      <c r="X88" s="12"/>
    </row>
    <row r="89" spans="1:24" ht="18" customHeight="1" x14ac:dyDescent="0.4">
      <c r="B89" s="12"/>
      <c r="C89" s="12"/>
      <c r="D89" s="60"/>
      <c r="E89" s="20"/>
      <c r="F89" s="10"/>
      <c r="G89" s="10"/>
      <c r="H89" s="10"/>
      <c r="I89" s="12"/>
      <c r="J89" s="11"/>
      <c r="K89" s="12"/>
      <c r="L89" s="11"/>
      <c r="M89" s="113"/>
      <c r="U89" s="12"/>
      <c r="V89" s="12"/>
      <c r="W89" s="12"/>
      <c r="X89" s="12"/>
    </row>
    <row r="90" spans="1:24" ht="18" customHeight="1" x14ac:dyDescent="0.4">
      <c r="A90" s="12"/>
      <c r="B90" s="12"/>
      <c r="C90" s="12"/>
      <c r="D90" s="20"/>
      <c r="E90" s="20"/>
      <c r="F90" s="20"/>
      <c r="G90" s="20"/>
      <c r="H90" s="20"/>
      <c r="I90" s="12"/>
      <c r="J90" s="11"/>
      <c r="K90" s="12"/>
      <c r="L90" s="11"/>
      <c r="M90" s="113"/>
      <c r="U90" s="12"/>
      <c r="V90" s="12"/>
      <c r="W90" s="12"/>
      <c r="X90" s="12"/>
    </row>
    <row r="91" spans="1:24" ht="18" customHeight="1" x14ac:dyDescent="0.4">
      <c r="A91" s="12"/>
      <c r="B91" s="12"/>
      <c r="C91" s="12"/>
      <c r="D91" s="20"/>
      <c r="E91" s="20"/>
      <c r="F91" s="10"/>
      <c r="G91" s="10"/>
      <c r="H91" s="10"/>
      <c r="I91" s="12"/>
      <c r="J91" s="11"/>
      <c r="K91" s="12"/>
      <c r="L91" s="11"/>
      <c r="M91" s="113"/>
      <c r="U91" s="12"/>
      <c r="V91" s="12"/>
      <c r="W91" s="12"/>
      <c r="X91" s="12"/>
    </row>
    <row r="92" spans="1:24" ht="18" customHeight="1" x14ac:dyDescent="0.4">
      <c r="A92" s="12"/>
      <c r="B92" s="13"/>
      <c r="C92" s="12"/>
      <c r="D92" s="61"/>
      <c r="E92" s="20"/>
      <c r="F92" s="11"/>
      <c r="G92" s="10"/>
      <c r="H92" s="11"/>
      <c r="I92" s="13"/>
      <c r="J92" s="11"/>
      <c r="K92" s="13"/>
      <c r="L92" s="11"/>
      <c r="M92" s="113"/>
      <c r="U92" s="12"/>
      <c r="V92" s="12"/>
      <c r="W92" s="12"/>
      <c r="X92" s="12"/>
    </row>
    <row r="93" spans="1:24" ht="18" customHeight="1" x14ac:dyDescent="0.4">
      <c r="M93" s="113"/>
      <c r="U93" s="12"/>
      <c r="V93" s="12"/>
      <c r="W93" s="12"/>
      <c r="X93" s="12"/>
    </row>
    <row r="94" spans="1:24" ht="18" customHeight="1" x14ac:dyDescent="0.4">
      <c r="M94" s="113"/>
      <c r="U94" s="12"/>
      <c r="V94" s="12"/>
      <c r="W94" s="12"/>
      <c r="X94" s="12"/>
    </row>
    <row r="95" spans="1:24" ht="18" customHeight="1" x14ac:dyDescent="0.4">
      <c r="A95" s="113"/>
      <c r="B95" s="18" t="s">
        <v>21</v>
      </c>
      <c r="C95" s="113"/>
      <c r="D95" s="18"/>
      <c r="F95" s="18" t="s">
        <v>21</v>
      </c>
      <c r="I95" s="113"/>
      <c r="J95" s="113"/>
      <c r="K95" s="113"/>
      <c r="L95" s="113"/>
      <c r="M95" s="113"/>
      <c r="U95" s="12"/>
      <c r="V95" s="12"/>
      <c r="W95" s="12"/>
      <c r="X95" s="12"/>
    </row>
    <row r="96" spans="1:24" ht="18" customHeight="1" x14ac:dyDescent="0.4">
      <c r="A96" s="113"/>
      <c r="B96" s="18"/>
      <c r="C96" s="113"/>
      <c r="D96" s="18"/>
      <c r="F96" s="18"/>
      <c r="I96" s="113"/>
      <c r="J96" s="113"/>
      <c r="K96" s="113"/>
      <c r="L96" s="113"/>
      <c r="M96" s="113"/>
      <c r="U96" s="12"/>
      <c r="V96" s="12"/>
      <c r="W96" s="12"/>
      <c r="X96" s="12"/>
    </row>
    <row r="97" spans="1:24" ht="18" customHeight="1" x14ac:dyDescent="0.4">
      <c r="A97" s="139"/>
      <c r="B97" s="139"/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U97" s="12"/>
      <c r="V97" s="12"/>
      <c r="W97" s="12"/>
      <c r="X97" s="12"/>
    </row>
    <row r="98" spans="1:24" x14ac:dyDescent="0.4">
      <c r="D98" s="24"/>
      <c r="E98" s="24"/>
      <c r="F98" s="11"/>
      <c r="G98" s="24"/>
      <c r="H98" s="11"/>
      <c r="J98" s="125"/>
      <c r="K98" s="125"/>
      <c r="L98" s="125"/>
    </row>
    <row r="99" spans="1:24" x14ac:dyDescent="0.4">
      <c r="A99" s="138" t="s">
        <v>52</v>
      </c>
      <c r="B99" s="139"/>
      <c r="C99" s="139"/>
      <c r="D99" s="139"/>
      <c r="E99" s="139"/>
      <c r="F99" s="139"/>
      <c r="G99" s="139"/>
      <c r="H99" s="139"/>
      <c r="I99" s="139"/>
      <c r="J99" s="139"/>
      <c r="K99" s="139"/>
      <c r="L99" s="139"/>
    </row>
    <row r="100" spans="1:24" x14ac:dyDescent="0.4">
      <c r="A100" s="133" t="s">
        <v>0</v>
      </c>
      <c r="B100" s="133"/>
      <c r="C100" s="133"/>
      <c r="D100" s="133"/>
      <c r="E100" s="133"/>
      <c r="F100" s="133"/>
      <c r="G100" s="133"/>
      <c r="H100" s="133"/>
      <c r="I100" s="133"/>
      <c r="J100" s="133"/>
      <c r="K100" s="133"/>
      <c r="L100" s="133"/>
    </row>
    <row r="101" spans="1:24" x14ac:dyDescent="0.4">
      <c r="A101" s="133" t="s">
        <v>222</v>
      </c>
      <c r="B101" s="133"/>
      <c r="C101" s="133"/>
      <c r="D101" s="133"/>
      <c r="E101" s="133"/>
      <c r="F101" s="133"/>
      <c r="G101" s="133"/>
      <c r="H101" s="133"/>
      <c r="I101" s="133"/>
      <c r="J101" s="133"/>
      <c r="K101" s="133"/>
      <c r="L101" s="133"/>
    </row>
    <row r="102" spans="1:24" x14ac:dyDescent="0.4">
      <c r="C102" s="123"/>
      <c r="D102" s="123"/>
      <c r="E102" s="123"/>
      <c r="F102" s="134" t="s">
        <v>13</v>
      </c>
      <c r="G102" s="134"/>
      <c r="H102" s="134"/>
      <c r="I102" s="134"/>
      <c r="J102" s="134"/>
      <c r="K102" s="134"/>
      <c r="L102" s="134"/>
    </row>
    <row r="103" spans="1:24" x14ac:dyDescent="0.4">
      <c r="C103" s="5" t="s">
        <v>1</v>
      </c>
      <c r="D103" s="122"/>
      <c r="E103" s="122"/>
      <c r="F103" s="135" t="s">
        <v>34</v>
      </c>
      <c r="G103" s="135"/>
      <c r="H103" s="135"/>
      <c r="J103" s="136" t="s">
        <v>35</v>
      </c>
      <c r="K103" s="136"/>
      <c r="L103" s="136"/>
    </row>
    <row r="104" spans="1:24" x14ac:dyDescent="0.4">
      <c r="D104" s="122"/>
      <c r="E104" s="122"/>
      <c r="F104" s="134" t="s">
        <v>223</v>
      </c>
      <c r="G104" s="134"/>
      <c r="H104" s="134"/>
      <c r="I104" s="134"/>
      <c r="J104" s="134"/>
      <c r="K104" s="134"/>
      <c r="L104" s="134"/>
    </row>
    <row r="105" spans="1:24" x14ac:dyDescent="0.4">
      <c r="D105" s="121" t="s">
        <v>40</v>
      </c>
      <c r="E105" s="20"/>
      <c r="F105" s="33">
        <v>2562</v>
      </c>
      <c r="G105" s="7"/>
      <c r="H105" s="33">
        <v>2561</v>
      </c>
      <c r="I105" s="35"/>
      <c r="J105" s="33">
        <f>+F105</f>
        <v>2562</v>
      </c>
      <c r="K105" s="48"/>
      <c r="L105" s="33">
        <f>+H105</f>
        <v>2561</v>
      </c>
    </row>
    <row r="106" spans="1:24" x14ac:dyDescent="0.4">
      <c r="D106" s="20"/>
      <c r="E106" s="20"/>
      <c r="F106" s="94"/>
      <c r="G106" s="48"/>
      <c r="H106" s="94"/>
      <c r="I106" s="35"/>
      <c r="J106" s="94"/>
      <c r="K106" s="48"/>
      <c r="L106" s="94"/>
    </row>
    <row r="107" spans="1:24" x14ac:dyDescent="0.4">
      <c r="A107" s="5" t="s">
        <v>41</v>
      </c>
      <c r="D107" s="122"/>
      <c r="E107" s="122"/>
      <c r="F107" s="126"/>
      <c r="G107" s="126"/>
      <c r="H107" s="126"/>
    </row>
    <row r="108" spans="1:24" x14ac:dyDescent="0.4">
      <c r="B108" s="5" t="s">
        <v>106</v>
      </c>
      <c r="D108" s="122"/>
      <c r="E108" s="122"/>
      <c r="F108" s="71">
        <v>19000931.190000001</v>
      </c>
      <c r="G108" s="72"/>
      <c r="H108" s="71">
        <v>44959047.590000004</v>
      </c>
      <c r="I108" s="44"/>
      <c r="J108" s="76">
        <v>18777153.100000001</v>
      </c>
      <c r="K108" s="44"/>
      <c r="L108" s="76">
        <v>41590078.259999998</v>
      </c>
    </row>
    <row r="109" spans="1:24" x14ac:dyDescent="0.4">
      <c r="B109" s="5" t="s">
        <v>198</v>
      </c>
      <c r="D109" s="45"/>
      <c r="E109" s="122"/>
      <c r="F109" s="71">
        <v>0</v>
      </c>
      <c r="G109" s="72"/>
      <c r="H109" s="71">
        <v>85992109.319999993</v>
      </c>
      <c r="I109" s="44"/>
      <c r="J109" s="59">
        <v>0</v>
      </c>
      <c r="K109" s="44"/>
      <c r="L109" s="59">
        <v>71597799.790000007</v>
      </c>
    </row>
    <row r="110" spans="1:24" x14ac:dyDescent="0.4">
      <c r="B110" s="5" t="s">
        <v>88</v>
      </c>
      <c r="D110" s="45"/>
      <c r="E110" s="122"/>
      <c r="F110" s="71">
        <v>0</v>
      </c>
      <c r="G110" s="72"/>
      <c r="H110" s="71">
        <v>20716324.440000001</v>
      </c>
      <c r="I110" s="44"/>
      <c r="J110" s="59">
        <v>0</v>
      </c>
      <c r="K110" s="44"/>
      <c r="L110" s="59">
        <v>20105785.300000001</v>
      </c>
    </row>
    <row r="111" spans="1:24" x14ac:dyDescent="0.4">
      <c r="B111" s="5" t="s">
        <v>125</v>
      </c>
      <c r="D111" s="45"/>
      <c r="E111" s="122"/>
      <c r="F111" s="71">
        <v>161210.79999999999</v>
      </c>
      <c r="G111" s="72"/>
      <c r="H111" s="71">
        <v>700660.39</v>
      </c>
      <c r="I111" s="44"/>
      <c r="J111" s="59">
        <v>36788</v>
      </c>
      <c r="K111" s="44"/>
      <c r="L111" s="59">
        <v>549600</v>
      </c>
    </row>
    <row r="112" spans="1:24" x14ac:dyDescent="0.4">
      <c r="B112" s="5" t="s">
        <v>9</v>
      </c>
      <c r="D112" s="45"/>
      <c r="E112" s="122"/>
      <c r="F112" s="71">
        <v>29128075.219999999</v>
      </c>
      <c r="G112" s="72"/>
      <c r="H112" s="71">
        <v>31589035.23</v>
      </c>
      <c r="I112" s="44"/>
      <c r="J112" s="76">
        <v>32745819.510000002</v>
      </c>
      <c r="K112" s="44"/>
      <c r="L112" s="76">
        <v>32109941.920000002</v>
      </c>
    </row>
    <row r="113" spans="1:12" x14ac:dyDescent="0.4">
      <c r="B113" s="5" t="s">
        <v>43</v>
      </c>
      <c r="D113" s="45"/>
      <c r="E113" s="122"/>
      <c r="F113" s="75"/>
      <c r="G113" s="75"/>
      <c r="H113" s="75"/>
      <c r="I113" s="44"/>
      <c r="J113" s="59"/>
      <c r="K113" s="44"/>
    </row>
    <row r="114" spans="1:12" hidden="1" x14ac:dyDescent="0.4">
      <c r="C114" s="5" t="s">
        <v>67</v>
      </c>
      <c r="D114" s="45"/>
      <c r="E114" s="122"/>
      <c r="F114" s="59">
        <v>0</v>
      </c>
      <c r="G114" s="72"/>
      <c r="H114" s="59">
        <v>0</v>
      </c>
      <c r="I114" s="44"/>
      <c r="J114" s="59">
        <v>0</v>
      </c>
      <c r="K114" s="44"/>
      <c r="L114" s="59">
        <v>0</v>
      </c>
    </row>
    <row r="115" spans="1:12" x14ac:dyDescent="0.4">
      <c r="C115" s="5" t="s">
        <v>191</v>
      </c>
      <c r="D115" s="45"/>
      <c r="E115" s="122"/>
      <c r="F115" s="59">
        <v>0</v>
      </c>
      <c r="G115" s="72"/>
      <c r="H115" s="59">
        <v>155187.07</v>
      </c>
      <c r="I115" s="44"/>
      <c r="J115" s="59">
        <v>0</v>
      </c>
      <c r="K115" s="44"/>
      <c r="L115" s="59">
        <v>0</v>
      </c>
    </row>
    <row r="116" spans="1:12" x14ac:dyDescent="0.4">
      <c r="C116" s="5" t="s">
        <v>44</v>
      </c>
      <c r="D116" s="102"/>
      <c r="E116" s="9"/>
      <c r="F116" s="71">
        <v>4266099.6100000003</v>
      </c>
      <c r="G116" s="72"/>
      <c r="H116" s="71">
        <v>26951.01</v>
      </c>
      <c r="I116" s="44"/>
      <c r="J116" s="59">
        <v>3015735.61</v>
      </c>
      <c r="K116" s="44"/>
      <c r="L116" s="59">
        <v>26951.01</v>
      </c>
    </row>
    <row r="117" spans="1:12" x14ac:dyDescent="0.4">
      <c r="C117" s="5" t="s">
        <v>10</v>
      </c>
      <c r="D117" s="45"/>
      <c r="E117" s="122"/>
      <c r="F117" s="73">
        <f>SUM(F108:F116)</f>
        <v>52556316.82</v>
      </c>
      <c r="G117" s="72"/>
      <c r="H117" s="73">
        <f>SUM(H108:H116)</f>
        <v>184139315.04999995</v>
      </c>
      <c r="I117" s="44"/>
      <c r="J117" s="73">
        <f>SUM(J108:J116)</f>
        <v>54575496.219999999</v>
      </c>
      <c r="K117" s="44"/>
      <c r="L117" s="73">
        <f>SUM(L108:L116)</f>
        <v>165980156.28</v>
      </c>
    </row>
    <row r="118" spans="1:12" x14ac:dyDescent="0.4">
      <c r="A118" s="5" t="s">
        <v>42</v>
      </c>
      <c r="D118" s="45"/>
      <c r="E118" s="122"/>
      <c r="F118" s="71"/>
      <c r="G118" s="72"/>
      <c r="H118" s="71"/>
      <c r="I118" s="44"/>
      <c r="J118" s="59"/>
      <c r="K118" s="44"/>
      <c r="L118" s="59"/>
    </row>
    <row r="119" spans="1:12" x14ac:dyDescent="0.4">
      <c r="B119" s="5" t="s">
        <v>130</v>
      </c>
      <c r="D119" s="45"/>
      <c r="E119" s="122"/>
      <c r="F119" s="71">
        <v>14650294.99</v>
      </c>
      <c r="G119" s="72"/>
      <c r="H119" s="71">
        <v>17149600.23</v>
      </c>
      <c r="I119" s="44"/>
      <c r="J119" s="59">
        <v>11702160.34</v>
      </c>
      <c r="K119" s="44"/>
      <c r="L119" s="59">
        <v>11604265.810000001</v>
      </c>
    </row>
    <row r="120" spans="1:12" x14ac:dyDescent="0.4">
      <c r="B120" s="5" t="s">
        <v>89</v>
      </c>
      <c r="D120" s="103"/>
      <c r="E120" s="124"/>
      <c r="F120" s="71">
        <v>17435978.530000001</v>
      </c>
      <c r="G120" s="72"/>
      <c r="H120" s="71">
        <v>11564382.84</v>
      </c>
      <c r="I120" s="44"/>
      <c r="J120" s="59">
        <v>15969895.710000001</v>
      </c>
      <c r="K120" s="44"/>
      <c r="L120" s="59">
        <v>10339092.99</v>
      </c>
    </row>
    <row r="121" spans="1:12" x14ac:dyDescent="0.4">
      <c r="B121" s="5" t="s">
        <v>141</v>
      </c>
      <c r="D121" s="45"/>
      <c r="E121" s="124"/>
      <c r="F121" s="71">
        <v>89634928.159999996</v>
      </c>
      <c r="G121" s="72"/>
      <c r="H121" s="71">
        <v>0</v>
      </c>
      <c r="I121" s="44"/>
      <c r="J121" s="59">
        <v>70055779.200000003</v>
      </c>
      <c r="K121" s="44"/>
      <c r="L121" s="59">
        <v>0</v>
      </c>
    </row>
    <row r="122" spans="1:12" x14ac:dyDescent="0.4">
      <c r="B122" s="5" t="s">
        <v>199</v>
      </c>
      <c r="D122" s="103"/>
      <c r="E122" s="124"/>
      <c r="F122" s="71">
        <v>6610314.9400000004</v>
      </c>
      <c r="G122" s="72"/>
      <c r="H122" s="71">
        <v>0</v>
      </c>
      <c r="I122" s="44"/>
      <c r="J122" s="59">
        <v>3421485.39</v>
      </c>
      <c r="K122" s="44"/>
      <c r="L122" s="59">
        <v>0</v>
      </c>
    </row>
    <row r="123" spans="1:12" x14ac:dyDescent="0.4">
      <c r="B123" s="5" t="s">
        <v>90</v>
      </c>
      <c r="D123" s="104"/>
      <c r="E123" s="124"/>
      <c r="F123" s="71">
        <v>3747035.2</v>
      </c>
      <c r="G123" s="72"/>
      <c r="H123" s="71">
        <v>3378491.62</v>
      </c>
      <c r="I123" s="44"/>
      <c r="J123" s="59">
        <v>3714493.15</v>
      </c>
      <c r="K123" s="44"/>
      <c r="L123" s="59">
        <v>3400471.19</v>
      </c>
    </row>
    <row r="124" spans="1:12" x14ac:dyDescent="0.4">
      <c r="C124" s="5" t="s">
        <v>2</v>
      </c>
      <c r="D124" s="45"/>
      <c r="E124" s="122"/>
      <c r="F124" s="73">
        <f>SUM(F119:F123)</f>
        <v>132078551.82000001</v>
      </c>
      <c r="G124" s="72"/>
      <c r="H124" s="73">
        <f>SUM(H119:H123)</f>
        <v>32092474.690000001</v>
      </c>
      <c r="I124" s="44"/>
      <c r="J124" s="73">
        <f>SUM(J119:J123)</f>
        <v>104863813.79000001</v>
      </c>
      <c r="K124" s="44"/>
      <c r="L124" s="73">
        <f>SUM(L119:L123)</f>
        <v>25343829.990000002</v>
      </c>
    </row>
    <row r="125" spans="1:12" x14ac:dyDescent="0.4">
      <c r="A125" s="5" t="s">
        <v>131</v>
      </c>
      <c r="D125" s="97"/>
      <c r="E125" s="24"/>
      <c r="F125" s="59">
        <f>+F117-F124</f>
        <v>-79522235</v>
      </c>
      <c r="G125" s="71"/>
      <c r="H125" s="59">
        <f>+H117-H124</f>
        <v>152046840.35999995</v>
      </c>
      <c r="I125" s="44"/>
      <c r="J125" s="59">
        <f>+J117-J124</f>
        <v>-50288317.570000008</v>
      </c>
      <c r="K125" s="44"/>
      <c r="L125" s="59">
        <f>+L117-L124</f>
        <v>140636326.28999999</v>
      </c>
    </row>
    <row r="126" spans="1:12" x14ac:dyDescent="0.4">
      <c r="A126" s="5" t="s">
        <v>146</v>
      </c>
      <c r="D126" s="45"/>
      <c r="E126" s="45"/>
      <c r="F126" s="82">
        <v>10754697.440000001</v>
      </c>
      <c r="G126" s="72"/>
      <c r="H126" s="82">
        <v>-32860620.899999999</v>
      </c>
      <c r="I126" s="44"/>
      <c r="J126" s="78">
        <v>9928870.2400000002</v>
      </c>
      <c r="K126" s="59"/>
      <c r="L126" s="78">
        <v>-28439858.300000001</v>
      </c>
    </row>
    <row r="127" spans="1:12" ht="18.75" thickBot="1" x14ac:dyDescent="0.45">
      <c r="A127" s="5" t="s">
        <v>205</v>
      </c>
      <c r="D127" s="45"/>
      <c r="E127" s="122"/>
      <c r="F127" s="83">
        <f>SUM(F125:F126)</f>
        <v>-68767537.560000002</v>
      </c>
      <c r="G127" s="72"/>
      <c r="H127" s="83">
        <f>SUM(H125:H126)</f>
        <v>119186219.45999995</v>
      </c>
      <c r="I127" s="44"/>
      <c r="J127" s="84">
        <f>SUM(J125:J126)</f>
        <v>-40359447.330000006</v>
      </c>
      <c r="K127" s="59"/>
      <c r="L127" s="84">
        <f>SUM(L125:L126)</f>
        <v>112196467.98999999</v>
      </c>
    </row>
    <row r="128" spans="1:12" ht="19.5" thickTop="1" x14ac:dyDescent="0.4">
      <c r="A128" s="53" t="s">
        <v>77</v>
      </c>
      <c r="B128" s="53"/>
      <c r="C128" s="53"/>
      <c r="D128" s="105"/>
      <c r="E128" s="55"/>
      <c r="F128" s="85"/>
      <c r="G128" s="86"/>
      <c r="H128" s="85"/>
      <c r="I128" s="87"/>
      <c r="J128" s="85"/>
      <c r="K128" s="86"/>
      <c r="L128" s="85"/>
    </row>
    <row r="129" spans="1:12" ht="18.75" x14ac:dyDescent="0.4">
      <c r="A129" s="53"/>
      <c r="B129" s="53" t="s">
        <v>118</v>
      </c>
      <c r="C129" s="53"/>
      <c r="D129" s="105"/>
      <c r="E129" s="56">
        <v>852812933</v>
      </c>
      <c r="F129" s="77">
        <f>+F127-F130</f>
        <v>-71451769.99000001</v>
      </c>
      <c r="G129" s="80"/>
      <c r="H129" s="77">
        <f>+H127-H130</f>
        <v>115412234.68999995</v>
      </c>
      <c r="I129" s="80"/>
      <c r="J129" s="80">
        <f>J127</f>
        <v>-40359447.330000006</v>
      </c>
      <c r="K129" s="80"/>
      <c r="L129" s="80">
        <f>L127</f>
        <v>112196467.98999999</v>
      </c>
    </row>
    <row r="130" spans="1:12" ht="18.75" x14ac:dyDescent="0.4">
      <c r="A130" s="53"/>
      <c r="B130" s="5" t="s">
        <v>119</v>
      </c>
      <c r="D130" s="105"/>
      <c r="E130" s="56">
        <v>-1541152</v>
      </c>
      <c r="F130" s="77">
        <v>2684232.4300000002</v>
      </c>
      <c r="G130" s="76"/>
      <c r="H130" s="77">
        <v>3773984.77</v>
      </c>
      <c r="I130" s="87"/>
      <c r="J130" s="65">
        <v>0</v>
      </c>
      <c r="K130" s="96"/>
      <c r="L130" s="65">
        <v>0</v>
      </c>
    </row>
    <row r="131" spans="1:12" ht="19.5" thickBot="1" x14ac:dyDescent="0.45">
      <c r="A131" s="57"/>
      <c r="B131" s="57"/>
      <c r="C131" s="57"/>
      <c r="D131" s="105"/>
      <c r="E131" s="56"/>
      <c r="F131" s="83">
        <f>SUM(F129:F130)</f>
        <v>-68767537.560000002</v>
      </c>
      <c r="G131" s="86"/>
      <c r="H131" s="83">
        <f>SUM(H129:H130)</f>
        <v>119186219.45999995</v>
      </c>
      <c r="I131" s="86"/>
      <c r="J131" s="84">
        <f>SUM(J129:J130)</f>
        <v>-40359447.330000006</v>
      </c>
      <c r="K131" s="86"/>
      <c r="L131" s="84">
        <f>SUM(L129:L130)</f>
        <v>112196467.98999999</v>
      </c>
    </row>
    <row r="132" spans="1:12" ht="18.75" thickTop="1" x14ac:dyDescent="0.4">
      <c r="A132" s="5" t="s">
        <v>26</v>
      </c>
      <c r="D132" s="106"/>
      <c r="E132" s="122"/>
      <c r="F132" s="72"/>
      <c r="G132" s="72"/>
      <c r="H132" s="72"/>
      <c r="I132" s="44"/>
      <c r="J132" s="76"/>
      <c r="K132" s="68"/>
      <c r="L132" s="76"/>
    </row>
    <row r="133" spans="1:12" ht="18.75" thickBot="1" x14ac:dyDescent="0.45">
      <c r="B133" s="14" t="s">
        <v>69</v>
      </c>
      <c r="D133" s="107">
        <v>20</v>
      </c>
      <c r="E133" s="122"/>
      <c r="F133" s="128">
        <f>F129/F134</f>
        <v>-1.2670044341036874E-2</v>
      </c>
      <c r="G133" s="108"/>
      <c r="H133" s="128">
        <f>H129/H134</f>
        <v>2.0471855944719192E-2</v>
      </c>
      <c r="I133" s="109"/>
      <c r="J133" s="128">
        <f>J129/J134</f>
        <v>-7.1566594826469503E-3</v>
      </c>
      <c r="K133" s="109"/>
      <c r="L133" s="128">
        <f>L129/L134</f>
        <v>1.9901442306935881E-2</v>
      </c>
    </row>
    <row r="134" spans="1:12" ht="19.5" thickTop="1" thickBot="1" x14ac:dyDescent="0.45">
      <c r="B134" s="5" t="s">
        <v>27</v>
      </c>
      <c r="D134" s="45"/>
      <c r="E134" s="122"/>
      <c r="F134" s="91">
        <v>5639425409</v>
      </c>
      <c r="G134" s="92"/>
      <c r="H134" s="91">
        <v>5637604866</v>
      </c>
      <c r="I134" s="92"/>
      <c r="J134" s="91">
        <v>5639425409</v>
      </c>
      <c r="K134" s="92"/>
      <c r="L134" s="91">
        <v>5637604866</v>
      </c>
    </row>
    <row r="135" spans="1:12" ht="18.75" thickTop="1" x14ac:dyDescent="0.4">
      <c r="A135" s="5" t="s">
        <v>56</v>
      </c>
      <c r="D135" s="45"/>
      <c r="E135" s="122"/>
      <c r="F135" s="72"/>
      <c r="G135" s="72"/>
      <c r="H135" s="72"/>
      <c r="I135" s="44"/>
      <c r="J135" s="76"/>
      <c r="K135" s="68"/>
      <c r="L135" s="76"/>
    </row>
    <row r="136" spans="1:12" ht="18.75" thickBot="1" x14ac:dyDescent="0.45">
      <c r="B136" s="14" t="s">
        <v>69</v>
      </c>
      <c r="D136" s="107">
        <v>20</v>
      </c>
      <c r="E136" s="122"/>
      <c r="F136" s="128">
        <f>F129/F137</f>
        <v>-1.2637793489040509E-2</v>
      </c>
      <c r="G136" s="108"/>
      <c r="H136" s="128">
        <f>H129/H137</f>
        <v>2.0471855944719192E-2</v>
      </c>
      <c r="I136" s="109"/>
      <c r="J136" s="128">
        <f>J129/J137</f>
        <v>-7.1384426272397697E-3</v>
      </c>
      <c r="K136" s="109"/>
      <c r="L136" s="128">
        <f>L129/L137</f>
        <v>1.9901442306935881E-2</v>
      </c>
    </row>
    <row r="137" spans="1:12" ht="19.5" thickTop="1" thickBot="1" x14ac:dyDescent="0.45">
      <c r="B137" s="5" t="s">
        <v>27</v>
      </c>
      <c r="D137" s="122"/>
      <c r="E137" s="122"/>
      <c r="F137" s="91">
        <v>5653816867</v>
      </c>
      <c r="G137" s="93"/>
      <c r="H137" s="91">
        <v>5637604866</v>
      </c>
      <c r="I137" s="92"/>
      <c r="J137" s="91">
        <v>5653816867</v>
      </c>
      <c r="K137" s="92"/>
      <c r="L137" s="91">
        <v>5637604866</v>
      </c>
    </row>
    <row r="138" spans="1:12" ht="12" customHeight="1" thickTop="1" x14ac:dyDescent="0.4">
      <c r="D138" s="122"/>
      <c r="E138" s="122"/>
      <c r="F138" s="75"/>
      <c r="G138" s="75"/>
      <c r="H138" s="75"/>
      <c r="I138" s="44"/>
      <c r="J138" s="59"/>
      <c r="K138" s="44"/>
      <c r="L138" s="59"/>
    </row>
    <row r="139" spans="1:12" x14ac:dyDescent="0.4">
      <c r="A139" s="5" t="s">
        <v>200</v>
      </c>
      <c r="D139" s="122"/>
      <c r="E139" s="122"/>
      <c r="F139" s="75"/>
      <c r="G139" s="75"/>
      <c r="H139" s="75"/>
      <c r="I139" s="44"/>
      <c r="J139" s="59"/>
      <c r="K139" s="44"/>
      <c r="L139" s="59"/>
    </row>
    <row r="140" spans="1:12" x14ac:dyDescent="0.4">
      <c r="D140" s="122"/>
      <c r="E140" s="122"/>
      <c r="F140" s="122"/>
      <c r="G140" s="122"/>
      <c r="H140" s="122"/>
    </row>
    <row r="141" spans="1:12" x14ac:dyDescent="0.4">
      <c r="D141" s="122"/>
      <c r="E141" s="122"/>
      <c r="F141" s="122"/>
      <c r="G141" s="122"/>
      <c r="H141" s="122"/>
    </row>
    <row r="142" spans="1:12" x14ac:dyDescent="0.4">
      <c r="D142" s="122"/>
      <c r="E142" s="122"/>
      <c r="F142" s="122"/>
      <c r="G142" s="122"/>
      <c r="H142" s="122"/>
    </row>
    <row r="143" spans="1:12" x14ac:dyDescent="0.4">
      <c r="A143" s="122"/>
      <c r="B143" s="18" t="s">
        <v>21</v>
      </c>
      <c r="C143" s="122"/>
      <c r="D143" s="18"/>
      <c r="E143" s="122"/>
      <c r="F143" s="18" t="s">
        <v>21</v>
      </c>
      <c r="G143" s="122"/>
      <c r="H143" s="122"/>
      <c r="I143" s="122"/>
      <c r="J143" s="122"/>
      <c r="K143" s="122"/>
      <c r="L143" s="122"/>
    </row>
    <row r="144" spans="1:12" x14ac:dyDescent="0.4">
      <c r="A144" s="122"/>
      <c r="B144" s="18"/>
      <c r="C144" s="122"/>
      <c r="D144" s="18"/>
      <c r="E144" s="122"/>
      <c r="F144" s="18"/>
      <c r="G144" s="122"/>
      <c r="H144" s="122"/>
      <c r="I144" s="122"/>
      <c r="J144" s="122"/>
      <c r="K144" s="122"/>
      <c r="L144" s="122"/>
    </row>
    <row r="145" spans="1:12" x14ac:dyDescent="0.4">
      <c r="A145" s="138" t="str">
        <f>+A99</f>
        <v>บริษัท บรุ๊คเคอร์ กรุ๊ป จำกัด (มหาชน) และบริษัทย่อย</v>
      </c>
      <c r="B145" s="139"/>
      <c r="C145" s="139"/>
      <c r="D145" s="139"/>
      <c r="E145" s="139"/>
      <c r="F145" s="139"/>
      <c r="G145" s="139"/>
      <c r="H145" s="139"/>
      <c r="I145" s="139"/>
      <c r="J145" s="139"/>
      <c r="K145" s="139"/>
      <c r="L145" s="139"/>
    </row>
    <row r="146" spans="1:12" x14ac:dyDescent="0.4">
      <c r="A146" s="133" t="s">
        <v>105</v>
      </c>
      <c r="B146" s="133"/>
      <c r="C146" s="133"/>
      <c r="D146" s="133"/>
      <c r="E146" s="133"/>
      <c r="F146" s="133"/>
      <c r="G146" s="133"/>
      <c r="H146" s="133"/>
      <c r="I146" s="133"/>
      <c r="J146" s="133"/>
      <c r="K146" s="133"/>
      <c r="L146" s="133"/>
    </row>
    <row r="147" spans="1:12" x14ac:dyDescent="0.4">
      <c r="A147" s="138" t="str">
        <f>+A101</f>
        <v>สำหรับงวดสามเดือนสิ้นสุดวันที่ 30 กันยายน 2562</v>
      </c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  <c r="L147" s="139"/>
    </row>
    <row r="148" spans="1:12" x14ac:dyDescent="0.4">
      <c r="C148" s="123"/>
      <c r="D148" s="123"/>
      <c r="E148" s="123"/>
      <c r="F148" s="134" t="s">
        <v>13</v>
      </c>
      <c r="G148" s="134"/>
      <c r="H148" s="134"/>
      <c r="I148" s="134"/>
      <c r="J148" s="134"/>
      <c r="K148" s="134"/>
      <c r="L148" s="134"/>
    </row>
    <row r="149" spans="1:12" x14ac:dyDescent="0.4">
      <c r="C149" s="5" t="s">
        <v>1</v>
      </c>
      <c r="D149" s="122"/>
      <c r="E149" s="122"/>
      <c r="F149" s="135" t="s">
        <v>34</v>
      </c>
      <c r="G149" s="135"/>
      <c r="H149" s="135"/>
      <c r="J149" s="136" t="s">
        <v>35</v>
      </c>
      <c r="K149" s="136"/>
      <c r="L149" s="136"/>
    </row>
    <row r="150" spans="1:12" x14ac:dyDescent="0.4">
      <c r="D150" s="122"/>
      <c r="E150" s="122"/>
      <c r="F150" s="134" t="str">
        <f>+F104</f>
        <v>สำหรับงวดสามเดือนสิ้นสุดวันที่ 30 กันยายน</v>
      </c>
      <c r="G150" s="134"/>
      <c r="H150" s="134"/>
      <c r="I150" s="134"/>
      <c r="J150" s="134"/>
      <c r="K150" s="134"/>
      <c r="L150" s="134"/>
    </row>
    <row r="151" spans="1:12" x14ac:dyDescent="0.4">
      <c r="D151" s="121" t="s">
        <v>40</v>
      </c>
      <c r="E151" s="20"/>
      <c r="F151" s="47">
        <f>+F105</f>
        <v>2562</v>
      </c>
      <c r="G151" s="48"/>
      <c r="H151" s="47">
        <f>+H105</f>
        <v>2561</v>
      </c>
      <c r="I151" s="35"/>
      <c r="J151" s="47">
        <f>+J105</f>
        <v>2562</v>
      </c>
      <c r="K151" s="48"/>
      <c r="L151" s="47">
        <f>+L105</f>
        <v>2561</v>
      </c>
    </row>
    <row r="152" spans="1:12" x14ac:dyDescent="0.4">
      <c r="D152" s="122"/>
      <c r="E152" s="122"/>
      <c r="F152" s="126"/>
      <c r="G152" s="126"/>
      <c r="H152" s="94"/>
      <c r="L152" s="94"/>
    </row>
    <row r="153" spans="1:12" x14ac:dyDescent="0.4">
      <c r="A153" s="5" t="s">
        <v>206</v>
      </c>
      <c r="D153" s="122"/>
      <c r="E153" s="122"/>
      <c r="F153" s="82">
        <f>+F127</f>
        <v>-68767537.560000002</v>
      </c>
      <c r="G153" s="72"/>
      <c r="H153" s="82">
        <f>+H127</f>
        <v>119186219.45999995</v>
      </c>
      <c r="I153" s="44"/>
      <c r="J153" s="82">
        <f>+J127</f>
        <v>-40359447.330000006</v>
      </c>
      <c r="K153" s="44"/>
      <c r="L153" s="82">
        <f>+L127</f>
        <v>112196467.98999999</v>
      </c>
    </row>
    <row r="154" spans="1:12" x14ac:dyDescent="0.4">
      <c r="D154" s="122"/>
      <c r="E154" s="122"/>
      <c r="F154" s="71"/>
      <c r="G154" s="72"/>
      <c r="H154" s="71"/>
      <c r="I154" s="44"/>
      <c r="J154" s="71"/>
      <c r="K154" s="44"/>
      <c r="L154" s="71"/>
    </row>
    <row r="155" spans="1:12" x14ac:dyDescent="0.4">
      <c r="A155" s="5" t="s">
        <v>145</v>
      </c>
      <c r="D155" s="122"/>
      <c r="E155" s="122"/>
      <c r="F155" s="71"/>
      <c r="G155" s="72"/>
      <c r="H155" s="71"/>
      <c r="I155" s="44"/>
      <c r="J155" s="76"/>
      <c r="K155" s="44"/>
      <c r="L155" s="76"/>
    </row>
    <row r="156" spans="1:12" x14ac:dyDescent="0.4">
      <c r="A156" s="5" t="s">
        <v>163</v>
      </c>
      <c r="D156" s="122"/>
      <c r="E156" s="122"/>
      <c r="F156" s="71"/>
      <c r="G156" s="72"/>
      <c r="H156" s="71"/>
      <c r="I156" s="44"/>
      <c r="J156" s="76"/>
      <c r="K156" s="44"/>
      <c r="L156" s="76"/>
    </row>
    <row r="157" spans="1:12" x14ac:dyDescent="0.4">
      <c r="B157" s="5" t="s">
        <v>111</v>
      </c>
      <c r="D157" s="122"/>
      <c r="E157" s="122"/>
      <c r="F157" s="77">
        <v>-2359420.39</v>
      </c>
      <c r="G157" s="80"/>
      <c r="H157" s="77">
        <v>-17375074.199999999</v>
      </c>
      <c r="I157" s="68"/>
      <c r="J157" s="76">
        <v>0</v>
      </c>
      <c r="K157" s="68"/>
      <c r="L157" s="76">
        <v>0</v>
      </c>
    </row>
    <row r="158" spans="1:12" hidden="1" x14ac:dyDescent="0.4">
      <c r="A158" s="5" t="s">
        <v>164</v>
      </c>
      <c r="D158" s="122"/>
      <c r="E158" s="122"/>
      <c r="F158" s="77"/>
      <c r="G158" s="80"/>
      <c r="H158" s="77"/>
      <c r="I158" s="68"/>
      <c r="J158" s="76"/>
      <c r="K158" s="68"/>
      <c r="L158" s="76"/>
    </row>
    <row r="159" spans="1:12" hidden="1" x14ac:dyDescent="0.4">
      <c r="B159" s="5" t="s">
        <v>157</v>
      </c>
      <c r="D159" s="122"/>
      <c r="E159" s="122"/>
      <c r="F159" s="77"/>
      <c r="G159" s="80"/>
      <c r="H159" s="77"/>
      <c r="I159" s="68"/>
      <c r="J159" s="76"/>
      <c r="K159" s="68"/>
      <c r="L159" s="76"/>
    </row>
    <row r="160" spans="1:12" hidden="1" x14ac:dyDescent="0.4">
      <c r="C160" s="5" t="s">
        <v>158</v>
      </c>
      <c r="D160" s="45"/>
      <c r="E160" s="122"/>
      <c r="F160" s="77">
        <v>0</v>
      </c>
      <c r="G160" s="80"/>
      <c r="H160" s="77">
        <v>0</v>
      </c>
      <c r="I160" s="68"/>
      <c r="J160" s="76">
        <v>0</v>
      </c>
      <c r="K160" s="68"/>
      <c r="L160" s="76">
        <v>0</v>
      </c>
    </row>
    <row r="161" spans="1:12" hidden="1" x14ac:dyDescent="0.4">
      <c r="B161" s="5" t="s">
        <v>174</v>
      </c>
      <c r="D161" s="45"/>
      <c r="E161" s="122"/>
      <c r="F161" s="78">
        <v>0</v>
      </c>
      <c r="G161" s="72"/>
      <c r="H161" s="78">
        <v>0</v>
      </c>
      <c r="I161" s="44"/>
      <c r="J161" s="78">
        <v>0</v>
      </c>
      <c r="K161" s="44"/>
      <c r="L161" s="78">
        <v>0</v>
      </c>
    </row>
    <row r="162" spans="1:12" x14ac:dyDescent="0.4">
      <c r="A162" s="5" t="s">
        <v>207</v>
      </c>
      <c r="D162" s="122"/>
      <c r="E162" s="122"/>
      <c r="F162" s="89">
        <f>SUM(F157:F161)</f>
        <v>-2359420.39</v>
      </c>
      <c r="G162" s="72"/>
      <c r="H162" s="89">
        <f>SUM(H157:H161)</f>
        <v>-17375074.199999999</v>
      </c>
      <c r="I162" s="44"/>
      <c r="J162" s="89">
        <f>SUM(J157:J161)</f>
        <v>0</v>
      </c>
      <c r="K162" s="44"/>
      <c r="L162" s="89">
        <f>SUM(L157:L161)</f>
        <v>0</v>
      </c>
    </row>
    <row r="163" spans="1:12" x14ac:dyDescent="0.4">
      <c r="D163" s="122"/>
      <c r="E163" s="122"/>
      <c r="F163" s="71"/>
      <c r="G163" s="72"/>
      <c r="H163" s="71"/>
      <c r="I163" s="44"/>
      <c r="J163" s="59"/>
      <c r="K163" s="44"/>
      <c r="L163" s="59"/>
    </row>
    <row r="164" spans="1:12" ht="18.75" thickBot="1" x14ac:dyDescent="0.45">
      <c r="A164" s="5" t="s">
        <v>208</v>
      </c>
      <c r="D164" s="122"/>
      <c r="E164" s="122"/>
      <c r="F164" s="88">
        <f>+F153+F162</f>
        <v>-71126957.950000003</v>
      </c>
      <c r="G164" s="72"/>
      <c r="H164" s="88">
        <f>+H153+H162</f>
        <v>101811145.25999995</v>
      </c>
      <c r="I164" s="44"/>
      <c r="J164" s="88">
        <f>+J153+J162</f>
        <v>-40359447.330000006</v>
      </c>
      <c r="K164" s="44"/>
      <c r="L164" s="88">
        <f>+L153+L162</f>
        <v>112196467.98999999</v>
      </c>
    </row>
    <row r="165" spans="1:12" ht="18.75" thickTop="1" x14ac:dyDescent="0.4">
      <c r="D165" s="122"/>
      <c r="E165" s="122"/>
      <c r="F165" s="75"/>
      <c r="G165" s="75"/>
      <c r="H165" s="75"/>
      <c r="I165" s="44"/>
      <c r="J165" s="59"/>
      <c r="K165" s="44"/>
      <c r="L165" s="59"/>
    </row>
    <row r="166" spans="1:12" ht="18.75" x14ac:dyDescent="0.4">
      <c r="A166" s="53" t="s">
        <v>116</v>
      </c>
      <c r="B166" s="53"/>
      <c r="C166" s="53"/>
      <c r="D166" s="54"/>
      <c r="E166" s="55"/>
      <c r="F166" s="85"/>
      <c r="G166" s="86"/>
      <c r="H166" s="85"/>
      <c r="I166" s="87"/>
      <c r="J166" s="85"/>
      <c r="K166" s="86"/>
      <c r="L166" s="85"/>
    </row>
    <row r="167" spans="1:12" ht="18.75" x14ac:dyDescent="0.4">
      <c r="A167" s="53"/>
      <c r="B167" s="53" t="s">
        <v>118</v>
      </c>
      <c r="C167" s="53"/>
      <c r="D167" s="54"/>
      <c r="E167" s="56">
        <v>852812933</v>
      </c>
      <c r="F167" s="77">
        <f>+F164-F168</f>
        <v>-73811190.38000001</v>
      </c>
      <c r="G167" s="80"/>
      <c r="H167" s="77">
        <f>+H164-H168</f>
        <v>98037160.48999995</v>
      </c>
      <c r="I167" s="80"/>
      <c r="J167" s="77">
        <f>+J164-J168</f>
        <v>-40359447.330000006</v>
      </c>
      <c r="K167" s="80"/>
      <c r="L167" s="77">
        <f>+L164-L168</f>
        <v>112196467.98999999</v>
      </c>
    </row>
    <row r="168" spans="1:12" ht="18.75" x14ac:dyDescent="0.4">
      <c r="A168" s="53"/>
      <c r="B168" s="5" t="s">
        <v>119</v>
      </c>
      <c r="D168" s="54"/>
      <c r="E168" s="56">
        <v>-1541152</v>
      </c>
      <c r="F168" s="77">
        <f>+F130</f>
        <v>2684232.4300000002</v>
      </c>
      <c r="G168" s="76"/>
      <c r="H168" s="77">
        <f>+H130</f>
        <v>3773984.77</v>
      </c>
      <c r="I168" s="87"/>
      <c r="J168" s="77">
        <f>+J130</f>
        <v>0</v>
      </c>
      <c r="K168" s="87"/>
      <c r="L168" s="77">
        <f>+L130</f>
        <v>0</v>
      </c>
    </row>
    <row r="169" spans="1:12" ht="19.5" thickBot="1" x14ac:dyDescent="0.45">
      <c r="A169" s="57"/>
      <c r="B169" s="57"/>
      <c r="C169" s="57"/>
      <c r="D169" s="54"/>
      <c r="E169" s="56"/>
      <c r="F169" s="83">
        <f>SUM(F167:F168)</f>
        <v>-71126957.950000003</v>
      </c>
      <c r="G169" s="86"/>
      <c r="H169" s="83">
        <f>SUM(H167:H168)</f>
        <v>101811145.25999995</v>
      </c>
      <c r="I169" s="86"/>
      <c r="J169" s="83">
        <f>SUM(J167:J168)</f>
        <v>-40359447.330000006</v>
      </c>
      <c r="K169" s="86"/>
      <c r="L169" s="83">
        <f>SUM(L167:L168)</f>
        <v>112196467.98999999</v>
      </c>
    </row>
    <row r="170" spans="1:12" ht="18.75" thickTop="1" x14ac:dyDescent="0.4">
      <c r="A170" s="12"/>
      <c r="B170" s="12"/>
      <c r="C170" s="12"/>
      <c r="D170" s="20"/>
      <c r="E170" s="20"/>
      <c r="F170" s="80"/>
      <c r="G170" s="80"/>
      <c r="H170" s="80"/>
      <c r="I170" s="68"/>
      <c r="J170" s="76"/>
      <c r="K170" s="68"/>
      <c r="L170" s="76"/>
    </row>
    <row r="171" spans="1:12" x14ac:dyDescent="0.4">
      <c r="A171" s="5" t="s">
        <v>200</v>
      </c>
      <c r="B171" s="12"/>
      <c r="C171" s="12"/>
      <c r="D171" s="20"/>
      <c r="E171" s="20"/>
      <c r="F171" s="80"/>
      <c r="G171" s="80"/>
      <c r="H171" s="80"/>
      <c r="I171" s="68"/>
      <c r="J171" s="76"/>
      <c r="K171" s="68"/>
      <c r="L171" s="76"/>
    </row>
    <row r="172" spans="1:12" x14ac:dyDescent="0.4">
      <c r="A172" s="12"/>
      <c r="B172" s="12"/>
      <c r="C172" s="12"/>
      <c r="D172" s="20"/>
      <c r="E172" s="20"/>
      <c r="F172" s="10"/>
      <c r="G172" s="10"/>
      <c r="H172" s="10"/>
      <c r="I172" s="12"/>
      <c r="J172" s="11"/>
      <c r="K172" s="30"/>
      <c r="L172" s="11"/>
    </row>
    <row r="173" spans="1:12" x14ac:dyDescent="0.4">
      <c r="A173" s="12"/>
      <c r="B173" s="12"/>
      <c r="C173" s="12"/>
      <c r="D173" s="20"/>
      <c r="E173" s="20"/>
      <c r="F173" s="10"/>
      <c r="G173" s="10"/>
      <c r="H173" s="10"/>
      <c r="I173" s="12"/>
      <c r="J173" s="11"/>
      <c r="K173" s="30"/>
      <c r="L173" s="11"/>
    </row>
    <row r="174" spans="1:12" x14ac:dyDescent="0.4">
      <c r="A174" s="12"/>
      <c r="B174" s="12"/>
      <c r="C174" s="12"/>
      <c r="D174" s="20"/>
      <c r="E174" s="20"/>
      <c r="F174" s="10"/>
      <c r="G174" s="10"/>
      <c r="H174" s="10"/>
      <c r="I174" s="12"/>
      <c r="J174" s="11"/>
      <c r="K174" s="30"/>
      <c r="L174" s="11"/>
    </row>
    <row r="175" spans="1:12" x14ac:dyDescent="0.4">
      <c r="A175" s="12"/>
      <c r="B175" s="12"/>
      <c r="C175" s="12"/>
      <c r="D175" s="20"/>
      <c r="E175" s="20"/>
      <c r="F175" s="10"/>
      <c r="G175" s="10"/>
      <c r="H175" s="10"/>
      <c r="I175" s="12"/>
      <c r="J175" s="11"/>
      <c r="K175" s="30"/>
      <c r="L175" s="11"/>
    </row>
    <row r="176" spans="1:12" x14ac:dyDescent="0.4">
      <c r="A176" s="12"/>
      <c r="B176" s="12"/>
      <c r="C176" s="12"/>
      <c r="D176" s="20"/>
      <c r="E176" s="20"/>
      <c r="F176" s="10"/>
      <c r="G176" s="10"/>
      <c r="H176" s="10"/>
      <c r="I176" s="12"/>
      <c r="J176" s="11"/>
      <c r="K176" s="30"/>
      <c r="L176" s="11"/>
    </row>
    <row r="177" spans="1:12" x14ac:dyDescent="0.4">
      <c r="A177" s="12"/>
      <c r="B177" s="12"/>
      <c r="C177" s="12"/>
      <c r="D177" s="20"/>
      <c r="E177" s="20"/>
      <c r="F177" s="10"/>
      <c r="G177" s="10"/>
      <c r="H177" s="10"/>
      <c r="I177" s="12"/>
      <c r="J177" s="11"/>
      <c r="K177" s="30"/>
      <c r="L177" s="11"/>
    </row>
    <row r="178" spans="1:12" x14ac:dyDescent="0.4">
      <c r="A178" s="12"/>
      <c r="B178" s="12"/>
      <c r="C178" s="12"/>
      <c r="D178" s="20"/>
      <c r="E178" s="20"/>
      <c r="F178" s="10"/>
      <c r="G178" s="10"/>
      <c r="H178" s="10"/>
      <c r="I178" s="12"/>
      <c r="J178" s="11"/>
      <c r="K178" s="30"/>
      <c r="L178" s="11"/>
    </row>
    <row r="179" spans="1:12" x14ac:dyDescent="0.4">
      <c r="A179" s="12"/>
      <c r="B179" s="12"/>
      <c r="C179" s="12"/>
      <c r="D179" s="20"/>
      <c r="E179" s="20"/>
      <c r="F179" s="10"/>
      <c r="G179" s="10"/>
      <c r="H179" s="10"/>
      <c r="I179" s="12"/>
      <c r="J179" s="11"/>
      <c r="K179" s="30"/>
      <c r="L179" s="11"/>
    </row>
    <row r="180" spans="1:12" x14ac:dyDescent="0.4">
      <c r="A180" s="12"/>
      <c r="B180" s="12"/>
      <c r="C180" s="12"/>
      <c r="D180" s="20"/>
      <c r="E180" s="20"/>
      <c r="F180" s="10"/>
      <c r="G180" s="10"/>
      <c r="H180" s="10"/>
      <c r="I180" s="12"/>
      <c r="J180" s="11"/>
      <c r="K180" s="30"/>
      <c r="L180" s="11"/>
    </row>
    <row r="181" spans="1:12" x14ac:dyDescent="0.4">
      <c r="A181" s="12"/>
      <c r="B181" s="12"/>
      <c r="C181" s="12"/>
      <c r="D181" s="20"/>
      <c r="E181" s="20"/>
      <c r="F181" s="10"/>
      <c r="G181" s="10"/>
      <c r="H181" s="10"/>
      <c r="I181" s="12"/>
      <c r="J181" s="11"/>
      <c r="K181" s="30"/>
      <c r="L181" s="11"/>
    </row>
    <row r="182" spans="1:12" x14ac:dyDescent="0.4">
      <c r="B182" s="12"/>
      <c r="C182" s="12"/>
      <c r="D182" s="60"/>
      <c r="E182" s="20"/>
      <c r="F182" s="10"/>
      <c r="G182" s="10"/>
      <c r="H182" s="10"/>
      <c r="I182" s="12"/>
      <c r="J182" s="11"/>
      <c r="K182" s="12"/>
      <c r="L182" s="11"/>
    </row>
    <row r="183" spans="1:12" x14ac:dyDescent="0.4">
      <c r="A183" s="12"/>
      <c r="B183" s="12"/>
      <c r="C183" s="12"/>
      <c r="D183" s="20"/>
      <c r="E183" s="20"/>
      <c r="F183" s="20"/>
      <c r="G183" s="20"/>
      <c r="H183" s="20"/>
      <c r="I183" s="12"/>
      <c r="J183" s="11"/>
      <c r="K183" s="12"/>
      <c r="L183" s="11"/>
    </row>
    <row r="184" spans="1:12" x14ac:dyDescent="0.4">
      <c r="A184" s="12"/>
      <c r="B184" s="12"/>
      <c r="C184" s="12"/>
      <c r="D184" s="20"/>
      <c r="E184" s="20"/>
      <c r="F184" s="10"/>
      <c r="G184" s="10"/>
      <c r="H184" s="10"/>
      <c r="I184" s="12"/>
      <c r="J184" s="11"/>
      <c r="K184" s="12"/>
      <c r="L184" s="11"/>
    </row>
    <row r="185" spans="1:12" x14ac:dyDescent="0.4">
      <c r="A185" s="12"/>
      <c r="B185" s="13"/>
      <c r="C185" s="12"/>
      <c r="D185" s="61"/>
      <c r="E185" s="20"/>
      <c r="F185" s="11"/>
      <c r="G185" s="10"/>
      <c r="H185" s="11"/>
      <c r="I185" s="13"/>
      <c r="J185" s="11"/>
      <c r="K185" s="13"/>
      <c r="L185" s="11"/>
    </row>
    <row r="186" spans="1:12" x14ac:dyDescent="0.4">
      <c r="D186" s="122"/>
      <c r="E186" s="122"/>
      <c r="F186" s="122"/>
      <c r="G186" s="122"/>
      <c r="H186" s="122"/>
    </row>
    <row r="187" spans="1:12" x14ac:dyDescent="0.4">
      <c r="D187" s="122"/>
      <c r="E187" s="122"/>
      <c r="F187" s="122"/>
      <c r="G187" s="122"/>
      <c r="H187" s="122"/>
    </row>
    <row r="188" spans="1:12" x14ac:dyDescent="0.4">
      <c r="A188" s="122"/>
      <c r="B188" s="18" t="s">
        <v>21</v>
      </c>
      <c r="C188" s="122"/>
      <c r="D188" s="18"/>
      <c r="E188" s="122"/>
      <c r="F188" s="18" t="s">
        <v>21</v>
      </c>
      <c r="G188" s="122"/>
      <c r="H188" s="122"/>
      <c r="I188" s="122"/>
      <c r="J188" s="122"/>
      <c r="K188" s="122"/>
      <c r="L188" s="122"/>
    </row>
    <row r="189" spans="1:12" x14ac:dyDescent="0.4">
      <c r="A189" s="122"/>
      <c r="B189" s="18"/>
      <c r="C189" s="122"/>
      <c r="D189" s="18"/>
      <c r="E189" s="122"/>
      <c r="F189" s="18"/>
      <c r="G189" s="122"/>
      <c r="H189" s="122"/>
      <c r="I189" s="122"/>
      <c r="J189" s="122"/>
      <c r="K189" s="122"/>
      <c r="L189" s="122"/>
    </row>
    <row r="190" spans="1:12" x14ac:dyDescent="0.4">
      <c r="A190" s="139"/>
      <c r="B190" s="139"/>
      <c r="C190" s="139"/>
      <c r="D190" s="139"/>
      <c r="E190" s="139"/>
      <c r="F190" s="139"/>
      <c r="G190" s="139"/>
      <c r="H190" s="139"/>
      <c r="I190" s="139"/>
      <c r="J190" s="139"/>
      <c r="K190" s="139"/>
      <c r="L190" s="139"/>
    </row>
  </sheetData>
  <mergeCells count="30">
    <mergeCell ref="F149:H149"/>
    <mergeCell ref="J149:L149"/>
    <mergeCell ref="F150:L150"/>
    <mergeCell ref="A190:L190"/>
    <mergeCell ref="F104:L104"/>
    <mergeCell ref="A145:L145"/>
    <mergeCell ref="A146:L146"/>
    <mergeCell ref="A147:L147"/>
    <mergeCell ref="F148:L148"/>
    <mergeCell ref="A99:L99"/>
    <mergeCell ref="A100:L100"/>
    <mergeCell ref="A101:L101"/>
    <mergeCell ref="F102:L102"/>
    <mergeCell ref="F103:H103"/>
    <mergeCell ref="J103:L103"/>
    <mergeCell ref="A50:L50"/>
    <mergeCell ref="A97:L97"/>
    <mergeCell ref="F53:L53"/>
    <mergeCell ref="F54:H54"/>
    <mergeCell ref="J54:L54"/>
    <mergeCell ref="A51:L51"/>
    <mergeCell ref="A52:L52"/>
    <mergeCell ref="F55:L55"/>
    <mergeCell ref="F7:L7"/>
    <mergeCell ref="A2:L2"/>
    <mergeCell ref="A3:L3"/>
    <mergeCell ref="F6:H6"/>
    <mergeCell ref="A4:L4"/>
    <mergeCell ref="F5:L5"/>
    <mergeCell ref="J6:L6"/>
  </mergeCells>
  <phoneticPr fontId="0" type="noConversion"/>
  <conditionalFormatting sqref="K73:K74 I73:I74 G73:G74 E71:E74 F71:G71 K35:K36 I36 G35:G36 I35:J35 E33:E36 F33:G33 I33:K33 I71:K71">
    <cfRule type="expression" priority="11" stopIfTrue="1">
      <formula>"if(E11&gt;0,#,##0;(#,##0),"-")"</formula>
    </cfRule>
  </conditionalFormatting>
  <conditionalFormatting sqref="L71">
    <cfRule type="expression" priority="6" stopIfTrue="1">
      <formula>"if(E11&gt;0,#,##0;(#,##0),"-")"</formula>
    </cfRule>
  </conditionalFormatting>
  <conditionalFormatting sqref="H33">
    <cfRule type="expression" priority="9" stopIfTrue="1">
      <formula>"if(E11&gt;0,#,##0;(#,##0),"-")"</formula>
    </cfRule>
  </conditionalFormatting>
  <conditionalFormatting sqref="L35 L33">
    <cfRule type="expression" priority="8" stopIfTrue="1">
      <formula>"if(E11&gt;0,#,##0;(#,##0),"-")"</formula>
    </cfRule>
  </conditionalFormatting>
  <conditionalFormatting sqref="H71">
    <cfRule type="expression" priority="7" stopIfTrue="1">
      <formula>"if(E11&gt;0,#,##0;(#,##0),"-")"</formula>
    </cfRule>
  </conditionalFormatting>
  <conditionalFormatting sqref="K168:K169 I168:I169 G168:G169 E166:E169 F166:G166 K130:K131 I131 G130:G131 I130:J130 E128:E131 F128:G128 I128:K128 I166:K166">
    <cfRule type="expression" priority="5" stopIfTrue="1">
      <formula>"if(E11&gt;0,#,##0;(#,##0),"-")"</formula>
    </cfRule>
  </conditionalFormatting>
  <conditionalFormatting sqref="L166">
    <cfRule type="expression" priority="1" stopIfTrue="1">
      <formula>"if(E11&gt;0,#,##0;(#,##0),"-")"</formula>
    </cfRule>
  </conditionalFormatting>
  <conditionalFormatting sqref="H128">
    <cfRule type="expression" priority="4" stopIfTrue="1">
      <formula>"if(E11&gt;0,#,##0;(#,##0),"-")"</formula>
    </cfRule>
  </conditionalFormatting>
  <conditionalFormatting sqref="L130 L128">
    <cfRule type="expression" priority="3" stopIfTrue="1">
      <formula>"if(E11&gt;0,#,##0;(#,##0),"-")"</formula>
    </cfRule>
  </conditionalFormatting>
  <conditionalFormatting sqref="H166">
    <cfRule type="expression" priority="2" stopIfTrue="1">
      <formula>"if(E11&gt;0,#,##0;(#,##0),"-")"</formula>
    </cfRule>
  </conditionalFormatting>
  <pageMargins left="0.51181102362204722" right="0" top="0.59055118110236227" bottom="0" header="0.43307086614173229" footer="0"/>
  <pageSetup paperSize="9" scale="95" firstPageNumber="6" fitToHeight="4" orientation="portrait" useFirstPageNumber="1" r:id="rId1"/>
  <headerFooter alignWithMargins="0">
    <oddHeader>&amp;L&amp;"Angsana New,Regular"สำนักงาน เอ. เอ็ม. ที. แอสโซซิเอท&amp;R&amp;"Angsana New,Regular"(ยังไม่ได้ตรวจสอบ/สอบทานแล้ว)</oddHeader>
    <oddFooter>&amp;C&amp;"Angsana New,Regular"&amp;P</oddFooter>
  </headerFooter>
  <rowBreaks count="3" manualBreakCount="3">
    <brk id="48" max="11" man="1"/>
    <brk id="97" max="11" man="1"/>
    <brk id="143" max="11" man="1"/>
  </rowBreaks>
  <ignoredErrors>
    <ignoredError sqref="G56 I56 K56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42"/>
  <sheetViews>
    <sheetView view="pageBreakPreview" zoomScaleNormal="86" zoomScaleSheetLayoutView="100" workbookViewId="0">
      <selection activeCell="D37" sqref="D37"/>
    </sheetView>
  </sheetViews>
  <sheetFormatPr defaultColWidth="9.140625" defaultRowHeight="18" x14ac:dyDescent="0.4"/>
  <cols>
    <col min="1" max="1" width="39.42578125" style="5" customWidth="1"/>
    <col min="2" max="2" width="6.5703125" style="5" customWidth="1"/>
    <col min="3" max="3" width="0.7109375" style="5" customWidth="1"/>
    <col min="4" max="4" width="12.7109375" style="5" customWidth="1"/>
    <col min="5" max="5" width="1" style="5" customWidth="1"/>
    <col min="6" max="6" width="12.28515625" style="5" customWidth="1"/>
    <col min="7" max="7" width="1" style="5" customWidth="1"/>
    <col min="8" max="8" width="11.85546875" style="5" customWidth="1"/>
    <col min="9" max="9" width="1" style="5" hidden="1" customWidth="1"/>
    <col min="10" max="10" width="11.85546875" style="5" hidden="1" customWidth="1"/>
    <col min="11" max="11" width="1.28515625" style="5" hidden="1" customWidth="1"/>
    <col min="12" max="12" width="11.85546875" style="5" hidden="1" customWidth="1"/>
    <col min="13" max="13" width="1.140625" style="5" customWidth="1"/>
    <col min="14" max="14" width="12" style="5" bestFit="1" customWidth="1"/>
    <col min="15" max="15" width="1.140625" style="5" customWidth="1"/>
    <col min="16" max="16" width="13.42578125" style="5" customWidth="1"/>
    <col min="17" max="17" width="1" style="5" customWidth="1"/>
    <col min="18" max="18" width="13.28515625" style="5" customWidth="1"/>
    <col min="19" max="19" width="1" style="5" hidden="1" customWidth="1"/>
    <col min="20" max="20" width="14.7109375" style="5" hidden="1" customWidth="1"/>
    <col min="21" max="21" width="1" style="5" customWidth="1"/>
    <col min="22" max="22" width="13.28515625" style="5" customWidth="1"/>
    <col min="23" max="23" width="1" style="5" customWidth="1"/>
    <col min="24" max="24" width="14.140625" style="5" customWidth="1"/>
    <col min="25" max="25" width="0.7109375" style="5" customWidth="1"/>
    <col min="26" max="26" width="11.85546875" style="5" customWidth="1"/>
    <col min="27" max="27" width="0.7109375" style="5" customWidth="1"/>
    <col min="28" max="28" width="14.140625" style="5" customWidth="1"/>
    <col min="29" max="29" width="11.28515625" style="5" hidden="1" customWidth="1"/>
    <col min="30" max="30" width="10.5703125" style="5" customWidth="1"/>
    <col min="31" max="31" width="16.85546875" style="5" customWidth="1"/>
    <col min="32" max="16384" width="9.140625" style="5"/>
  </cols>
  <sheetData>
    <row r="1" spans="1:31" ht="16.5" customHeight="1" x14ac:dyDescent="0.4">
      <c r="Z1" s="140" t="s">
        <v>204</v>
      </c>
      <c r="AA1" s="140"/>
      <c r="AB1" s="140"/>
    </row>
    <row r="2" spans="1:31" x14ac:dyDescent="0.4">
      <c r="A2" s="138" t="s">
        <v>52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</row>
    <row r="3" spans="1:31" x14ac:dyDescent="0.4">
      <c r="A3" s="138" t="s">
        <v>126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</row>
    <row r="4" spans="1:31" x14ac:dyDescent="0.4">
      <c r="A4" s="138" t="s">
        <v>34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</row>
    <row r="5" spans="1:31" x14ac:dyDescent="0.4">
      <c r="A5" s="138" t="s">
        <v>220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</row>
    <row r="6" spans="1:31" ht="5.25" customHeight="1" x14ac:dyDescent="0.4">
      <c r="A6" s="22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</row>
    <row r="7" spans="1:31" ht="17.25" customHeight="1" x14ac:dyDescent="0.4">
      <c r="A7" s="22"/>
      <c r="B7" s="115"/>
      <c r="C7" s="115"/>
      <c r="D7" s="141" t="s">
        <v>13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</row>
    <row r="8" spans="1:31" x14ac:dyDescent="0.4">
      <c r="D8" s="8"/>
      <c r="E8" s="8"/>
      <c r="F8" s="8"/>
      <c r="G8" s="8"/>
      <c r="H8" s="8"/>
      <c r="I8" s="8"/>
      <c r="J8" s="50" t="s">
        <v>70</v>
      </c>
      <c r="K8" s="24"/>
      <c r="L8" s="24" t="s">
        <v>65</v>
      </c>
      <c r="M8" s="24"/>
      <c r="N8" s="136" t="s">
        <v>19</v>
      </c>
      <c r="O8" s="136"/>
      <c r="P8" s="136"/>
      <c r="Q8" s="25"/>
      <c r="R8" s="142" t="s">
        <v>122</v>
      </c>
      <c r="S8" s="142"/>
      <c r="T8" s="142"/>
      <c r="U8" s="142"/>
      <c r="V8" s="142"/>
      <c r="W8" s="25"/>
      <c r="X8" s="62"/>
      <c r="Y8" s="62"/>
      <c r="Z8" s="62" t="s">
        <v>107</v>
      </c>
    </row>
    <row r="9" spans="1:31" x14ac:dyDescent="0.4">
      <c r="D9" s="8"/>
      <c r="E9" s="8"/>
      <c r="F9" s="24" t="s">
        <v>168</v>
      </c>
      <c r="G9" s="8"/>
      <c r="H9" s="24"/>
      <c r="I9" s="8"/>
      <c r="J9" s="50"/>
      <c r="K9" s="24"/>
      <c r="L9" s="24"/>
      <c r="M9" s="24"/>
      <c r="N9" s="25"/>
      <c r="O9" s="25"/>
      <c r="P9" s="25"/>
      <c r="Q9" s="25"/>
      <c r="R9" s="24" t="s">
        <v>150</v>
      </c>
      <c r="S9" s="25"/>
      <c r="T9" s="99" t="s">
        <v>153</v>
      </c>
      <c r="U9" s="25"/>
      <c r="V9" s="66" t="s">
        <v>113</v>
      </c>
      <c r="W9" s="25"/>
      <c r="X9" s="25" t="s">
        <v>98</v>
      </c>
      <c r="Y9" s="25"/>
      <c r="Z9" s="25" t="s">
        <v>108</v>
      </c>
    </row>
    <row r="10" spans="1:31" x14ac:dyDescent="0.4">
      <c r="D10" s="26" t="s">
        <v>22</v>
      </c>
      <c r="E10" s="26"/>
      <c r="F10" s="24" t="s">
        <v>169</v>
      </c>
      <c r="G10" s="26"/>
      <c r="H10" s="24" t="s">
        <v>65</v>
      </c>
      <c r="I10" s="24"/>
      <c r="J10" s="51" t="s">
        <v>71</v>
      </c>
      <c r="K10" s="24"/>
      <c r="L10" s="24" t="s">
        <v>66</v>
      </c>
      <c r="M10" s="24"/>
      <c r="N10" s="39" t="s">
        <v>23</v>
      </c>
      <c r="O10" s="32"/>
      <c r="P10" s="114"/>
      <c r="Q10" s="114"/>
      <c r="R10" s="113" t="s">
        <v>152</v>
      </c>
      <c r="S10" s="24"/>
      <c r="T10" s="97" t="s">
        <v>154</v>
      </c>
      <c r="U10" s="24"/>
      <c r="V10" s="24" t="s">
        <v>114</v>
      </c>
      <c r="W10" s="114"/>
      <c r="X10" s="25" t="s">
        <v>99</v>
      </c>
      <c r="Y10" s="25"/>
      <c r="Z10" s="25" t="s">
        <v>109</v>
      </c>
    </row>
    <row r="11" spans="1:31" x14ac:dyDescent="0.4">
      <c r="B11" s="20"/>
      <c r="D11" s="33" t="s">
        <v>24</v>
      </c>
      <c r="E11" s="28"/>
      <c r="F11" s="118" t="s">
        <v>25</v>
      </c>
      <c r="G11" s="28"/>
      <c r="H11" s="118" t="s">
        <v>66</v>
      </c>
      <c r="I11" s="27"/>
      <c r="J11" s="52" t="s">
        <v>72</v>
      </c>
      <c r="K11" s="27"/>
      <c r="L11" s="118"/>
      <c r="M11" s="27"/>
      <c r="N11" s="40" t="s">
        <v>20</v>
      </c>
      <c r="O11" s="32"/>
      <c r="P11" s="116" t="s">
        <v>3</v>
      </c>
      <c r="Q11" s="25"/>
      <c r="R11" s="118" t="s">
        <v>151</v>
      </c>
      <c r="S11" s="27"/>
      <c r="T11" s="98" t="s">
        <v>155</v>
      </c>
      <c r="U11" s="27"/>
      <c r="V11" s="118" t="s">
        <v>121</v>
      </c>
      <c r="W11" s="25"/>
      <c r="X11" s="116"/>
      <c r="Y11" s="25"/>
      <c r="Z11" s="116" t="s">
        <v>110</v>
      </c>
      <c r="AB11" s="112" t="s">
        <v>28</v>
      </c>
      <c r="AE11" s="27"/>
    </row>
    <row r="12" spans="1:31" x14ac:dyDescent="0.4">
      <c r="C12" s="27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25"/>
      <c r="O12" s="27"/>
      <c r="P12" s="37"/>
      <c r="Q12" s="37"/>
      <c r="R12" s="37"/>
      <c r="S12" s="37"/>
      <c r="T12" s="37"/>
      <c r="U12" s="37"/>
      <c r="V12" s="37"/>
      <c r="W12" s="37"/>
      <c r="X12" s="37"/>
      <c r="Y12" s="28"/>
      <c r="Z12" s="28"/>
      <c r="AB12" s="37"/>
    </row>
    <row r="13" spans="1:31" x14ac:dyDescent="0.4">
      <c r="A13" s="12" t="s">
        <v>190</v>
      </c>
      <c r="B13" s="29"/>
      <c r="C13" s="29"/>
      <c r="D13" s="76">
        <v>704700608.25</v>
      </c>
      <c r="E13" s="76"/>
      <c r="F13" s="76">
        <v>144890157.11000001</v>
      </c>
      <c r="G13" s="76"/>
      <c r="H13" s="76">
        <v>0</v>
      </c>
      <c r="I13" s="76"/>
      <c r="J13" s="76">
        <v>0</v>
      </c>
      <c r="K13" s="76"/>
      <c r="L13" s="76">
        <v>0</v>
      </c>
      <c r="M13" s="76"/>
      <c r="N13" s="76">
        <v>70591864.099999994</v>
      </c>
      <c r="O13" s="76"/>
      <c r="P13" s="76">
        <v>1508089456.55</v>
      </c>
      <c r="Q13" s="76"/>
      <c r="R13" s="76">
        <v>-2584557.6800000002</v>
      </c>
      <c r="S13" s="76"/>
      <c r="T13" s="76">
        <v>0</v>
      </c>
      <c r="U13" s="76"/>
      <c r="V13" s="76">
        <f>+T13+R13</f>
        <v>-2584557.6800000002</v>
      </c>
      <c r="W13" s="76"/>
      <c r="X13" s="76">
        <f>SUM(D13:P13)+V13</f>
        <v>2425687528.3300004</v>
      </c>
      <c r="Y13" s="76"/>
      <c r="Z13" s="76">
        <v>76294300.530000001</v>
      </c>
      <c r="AA13" s="68"/>
      <c r="AB13" s="76">
        <f>+X13+Z13</f>
        <v>2501981828.8600006</v>
      </c>
    </row>
    <row r="14" spans="1:31" ht="8.25" customHeight="1" x14ac:dyDescent="0.4">
      <c r="A14" s="12"/>
      <c r="B14" s="29"/>
      <c r="C14" s="29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59"/>
      <c r="AB14" s="76"/>
    </row>
    <row r="15" spans="1:31" x14ac:dyDescent="0.4">
      <c r="A15" s="12" t="s">
        <v>127</v>
      </c>
      <c r="B15" s="29"/>
      <c r="C15" s="29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59"/>
      <c r="AB15" s="76"/>
    </row>
    <row r="16" spans="1:31" x14ac:dyDescent="0.4">
      <c r="A16" s="5" t="s">
        <v>149</v>
      </c>
      <c r="B16" s="20">
        <v>21</v>
      </c>
      <c r="C16" s="29"/>
      <c r="D16" s="76">
        <v>0</v>
      </c>
      <c r="E16" s="76"/>
      <c r="F16" s="76">
        <v>0</v>
      </c>
      <c r="G16" s="76"/>
      <c r="H16" s="76">
        <v>0</v>
      </c>
      <c r="I16" s="76"/>
      <c r="J16" s="76"/>
      <c r="K16" s="76"/>
      <c r="L16" s="76"/>
      <c r="M16" s="76"/>
      <c r="N16" s="76">
        <v>0</v>
      </c>
      <c r="O16" s="59"/>
      <c r="P16" s="76">
        <v>-281880243.30000001</v>
      </c>
      <c r="Q16" s="76"/>
      <c r="R16" s="76">
        <v>0</v>
      </c>
      <c r="S16" s="76"/>
      <c r="T16" s="76">
        <v>0</v>
      </c>
      <c r="U16" s="76"/>
      <c r="V16" s="76">
        <f>+T16+R16</f>
        <v>0</v>
      </c>
      <c r="W16" s="76"/>
      <c r="X16" s="76">
        <f>SUM(D16:P16)+V16</f>
        <v>-281880243.30000001</v>
      </c>
      <c r="Y16" s="76"/>
      <c r="Z16" s="76">
        <v>0</v>
      </c>
      <c r="AA16" s="59"/>
      <c r="AB16" s="76">
        <f>+X16+Z16</f>
        <v>-281880243.30000001</v>
      </c>
    </row>
    <row r="17" spans="1:30" x14ac:dyDescent="0.4">
      <c r="A17" s="5" t="s">
        <v>195</v>
      </c>
      <c r="B17" s="113"/>
      <c r="D17" s="76">
        <v>0</v>
      </c>
      <c r="E17" s="76"/>
      <c r="F17" s="76">
        <v>0</v>
      </c>
      <c r="G17" s="59"/>
      <c r="H17" s="76">
        <v>0</v>
      </c>
      <c r="I17" s="76"/>
      <c r="J17" s="76"/>
      <c r="K17" s="76"/>
      <c r="L17" s="76"/>
      <c r="M17" s="76"/>
      <c r="N17" s="76">
        <v>0</v>
      </c>
      <c r="O17" s="59"/>
      <c r="P17" s="76">
        <f>+'งบกำไรขาดทุน Q3_62'!H34</f>
        <v>133568229.44999994</v>
      </c>
      <c r="Q17" s="76"/>
      <c r="R17" s="76">
        <f>+'งบกำไรขาดทุน Q3_62'!H62</f>
        <v>-23417962.5</v>
      </c>
      <c r="S17" s="76"/>
      <c r="T17" s="76">
        <f>-T19</f>
        <v>0</v>
      </c>
      <c r="U17" s="76"/>
      <c r="V17" s="76">
        <f>+T17+R17</f>
        <v>-23417962.5</v>
      </c>
      <c r="W17" s="76"/>
      <c r="X17" s="76">
        <f>SUM(D17:P17)+V17</f>
        <v>110150266.94999994</v>
      </c>
      <c r="Y17" s="76"/>
      <c r="Z17" s="76">
        <v>3369739.3</v>
      </c>
      <c r="AA17" s="44"/>
      <c r="AB17" s="76">
        <f>+X17+Z17</f>
        <v>113520006.24999994</v>
      </c>
    </row>
    <row r="18" spans="1:30" hidden="1" x14ac:dyDescent="0.4">
      <c r="A18" s="12" t="s">
        <v>175</v>
      </c>
      <c r="B18" s="113"/>
      <c r="D18" s="76"/>
      <c r="E18" s="76"/>
      <c r="F18" s="76"/>
      <c r="G18" s="59"/>
      <c r="H18" s="76"/>
      <c r="I18" s="76"/>
      <c r="J18" s="76"/>
      <c r="K18" s="76"/>
      <c r="L18" s="76"/>
      <c r="M18" s="76"/>
      <c r="N18" s="76"/>
      <c r="O18" s="59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44"/>
      <c r="AB18" s="76"/>
    </row>
    <row r="19" spans="1:30" hidden="1" x14ac:dyDescent="0.4">
      <c r="A19" s="12" t="s">
        <v>176</v>
      </c>
      <c r="B19" s="113"/>
      <c r="D19" s="76">
        <v>0</v>
      </c>
      <c r="E19" s="76"/>
      <c r="F19" s="76">
        <v>0</v>
      </c>
      <c r="G19" s="76"/>
      <c r="H19" s="76">
        <v>0</v>
      </c>
      <c r="I19" s="76"/>
      <c r="J19" s="76"/>
      <c r="K19" s="76"/>
      <c r="L19" s="76"/>
      <c r="M19" s="76"/>
      <c r="N19" s="76">
        <v>0</v>
      </c>
      <c r="O19" s="59"/>
      <c r="P19" s="76">
        <v>0</v>
      </c>
      <c r="Q19" s="76"/>
      <c r="R19" s="76">
        <v>0</v>
      </c>
      <c r="S19" s="76"/>
      <c r="T19" s="76">
        <f>-P19</f>
        <v>0</v>
      </c>
      <c r="U19" s="76"/>
      <c r="V19" s="76">
        <f>+T19+R19</f>
        <v>0</v>
      </c>
      <c r="W19" s="76"/>
      <c r="X19" s="76">
        <f>SUM(D19:P19)+V19</f>
        <v>0</v>
      </c>
      <c r="Y19" s="76"/>
      <c r="Z19" s="76">
        <v>0</v>
      </c>
      <c r="AA19" s="59"/>
      <c r="AB19" s="76">
        <f>+X19+Z19</f>
        <v>0</v>
      </c>
    </row>
    <row r="20" spans="1:30" s="12" customFormat="1" ht="9" customHeight="1" x14ac:dyDescent="0.4">
      <c r="A20" s="5"/>
      <c r="B20" s="113"/>
      <c r="C20" s="5"/>
      <c r="D20" s="78"/>
      <c r="E20" s="76"/>
      <c r="F20" s="78"/>
      <c r="G20" s="68"/>
      <c r="H20" s="78"/>
      <c r="I20" s="76"/>
      <c r="J20" s="76"/>
      <c r="K20" s="76"/>
      <c r="L20" s="76"/>
      <c r="M20" s="76"/>
      <c r="N20" s="78"/>
      <c r="O20" s="90"/>
      <c r="P20" s="78"/>
      <c r="Q20" s="76"/>
      <c r="R20" s="78"/>
      <c r="S20" s="76"/>
      <c r="T20" s="78"/>
      <c r="U20" s="76"/>
      <c r="V20" s="78"/>
      <c r="W20" s="76"/>
      <c r="X20" s="78"/>
      <c r="Y20" s="76"/>
      <c r="Z20" s="78"/>
      <c r="AA20" s="76"/>
      <c r="AB20" s="78"/>
    </row>
    <row r="21" spans="1:30" ht="18.75" thickBot="1" x14ac:dyDescent="0.45">
      <c r="A21" s="12" t="s">
        <v>224</v>
      </c>
      <c r="D21" s="88">
        <f>SUM(D13:D20)</f>
        <v>704700608.25</v>
      </c>
      <c r="E21" s="76"/>
      <c r="F21" s="88">
        <f>SUM(F13:F20)</f>
        <v>144890157.11000001</v>
      </c>
      <c r="G21" s="59"/>
      <c r="H21" s="88">
        <f>SUM(H13:H20)</f>
        <v>0</v>
      </c>
      <c r="I21" s="76"/>
      <c r="J21" s="88">
        <f>SUM(J13:J20)</f>
        <v>0</v>
      </c>
      <c r="K21" s="76"/>
      <c r="L21" s="88">
        <f>SUM(L13:L20)</f>
        <v>0</v>
      </c>
      <c r="M21" s="76"/>
      <c r="N21" s="88">
        <f>SUM(N13:N20)</f>
        <v>70591864.099999994</v>
      </c>
      <c r="O21" s="59"/>
      <c r="P21" s="88">
        <f>SUM(P13:P20)</f>
        <v>1359777442.7</v>
      </c>
      <c r="Q21" s="76"/>
      <c r="R21" s="88">
        <f>SUM(R13:R20)</f>
        <v>-26002520.18</v>
      </c>
      <c r="S21" s="76"/>
      <c r="T21" s="88">
        <f>SUM(T13:T20)</f>
        <v>0</v>
      </c>
      <c r="U21" s="76"/>
      <c r="V21" s="88">
        <f>SUM(V13:V20)</f>
        <v>-26002520.18</v>
      </c>
      <c r="W21" s="76"/>
      <c r="X21" s="88">
        <f>SUM(X13:X20)</f>
        <v>2253957551.9800005</v>
      </c>
      <c r="Y21" s="76"/>
      <c r="Z21" s="88">
        <f>SUM(Z13:Z20)</f>
        <v>79664039.829999998</v>
      </c>
      <c r="AA21" s="44"/>
      <c r="AB21" s="88">
        <f>SUM(AB13:AB20)</f>
        <v>2333621591.8100004</v>
      </c>
    </row>
    <row r="22" spans="1:30" ht="11.25" customHeight="1" thickTop="1" x14ac:dyDescent="0.4">
      <c r="A22" s="70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76"/>
      <c r="Y22" s="68"/>
      <c r="Z22" s="68"/>
      <c r="AA22" s="44"/>
      <c r="AB22" s="44"/>
    </row>
    <row r="23" spans="1:30" x14ac:dyDescent="0.4">
      <c r="A23" s="12" t="s">
        <v>196</v>
      </c>
      <c r="B23" s="29"/>
      <c r="C23" s="29"/>
      <c r="D23" s="76">
        <v>704700608.25</v>
      </c>
      <c r="E23" s="76"/>
      <c r="F23" s="76">
        <v>144890157.11000001</v>
      </c>
      <c r="G23" s="76"/>
      <c r="H23" s="76">
        <v>0</v>
      </c>
      <c r="I23" s="76"/>
      <c r="J23" s="76">
        <v>0</v>
      </c>
      <c r="K23" s="76"/>
      <c r="L23" s="76">
        <v>0</v>
      </c>
      <c r="M23" s="76"/>
      <c r="N23" s="76">
        <v>70591864.099999994</v>
      </c>
      <c r="O23" s="76"/>
      <c r="P23" s="76">
        <v>1217455873.73</v>
      </c>
      <c r="Q23" s="76"/>
      <c r="R23" s="76">
        <v>-23239103.050000001</v>
      </c>
      <c r="S23" s="76"/>
      <c r="T23" s="76">
        <v>0</v>
      </c>
      <c r="U23" s="76"/>
      <c r="V23" s="76">
        <f>+T23+R23</f>
        <v>-23239103.050000001</v>
      </c>
      <c r="W23" s="76"/>
      <c r="X23" s="76">
        <f>SUM(D23:P23)+V23</f>
        <v>2114399400.1400001</v>
      </c>
      <c r="Y23" s="76"/>
      <c r="Z23" s="76">
        <v>74941024.799999997</v>
      </c>
      <c r="AA23" s="68"/>
      <c r="AB23" s="76">
        <f>+X23+Z23</f>
        <v>2189340424.9400001</v>
      </c>
      <c r="AD23" s="70">
        <f>AB23-'งบแสดงฐานะการเงิน Q3_62'!H119</f>
        <v>0</v>
      </c>
    </row>
    <row r="24" spans="1:30" ht="7.5" customHeight="1" x14ac:dyDescent="0.4">
      <c r="A24" s="12"/>
      <c r="B24" s="29"/>
      <c r="C24" s="29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59"/>
      <c r="AB24" s="76"/>
    </row>
    <row r="25" spans="1:30" x14ac:dyDescent="0.4">
      <c r="A25" s="12" t="s">
        <v>127</v>
      </c>
      <c r="B25" s="29"/>
      <c r="C25" s="29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59"/>
      <c r="AB25" s="76"/>
    </row>
    <row r="26" spans="1:30" x14ac:dyDescent="0.4">
      <c r="A26" s="12" t="s">
        <v>226</v>
      </c>
      <c r="B26" s="20">
        <v>19</v>
      </c>
      <c r="C26" s="29"/>
      <c r="D26" s="76">
        <v>232625</v>
      </c>
      <c r="E26" s="76"/>
      <c r="F26" s="76">
        <v>232625</v>
      </c>
      <c r="G26" s="76"/>
      <c r="H26" s="76">
        <v>0</v>
      </c>
      <c r="I26" s="76"/>
      <c r="J26" s="76"/>
      <c r="K26" s="76"/>
      <c r="L26" s="76"/>
      <c r="M26" s="76"/>
      <c r="N26" s="76">
        <v>0</v>
      </c>
      <c r="O26" s="59"/>
      <c r="P26" s="76">
        <v>0</v>
      </c>
      <c r="Q26" s="76"/>
      <c r="R26" s="76">
        <v>0</v>
      </c>
      <c r="S26" s="76"/>
      <c r="T26" s="76">
        <v>0</v>
      </c>
      <c r="U26" s="76"/>
      <c r="V26" s="76">
        <f>+T26+R26</f>
        <v>0</v>
      </c>
      <c r="W26" s="76"/>
      <c r="X26" s="76">
        <f>SUM(D26:P26)+V26</f>
        <v>465250</v>
      </c>
      <c r="Y26" s="76"/>
      <c r="Z26" s="76">
        <v>0</v>
      </c>
      <c r="AA26" s="59"/>
      <c r="AB26" s="76">
        <f>+X26+Z26</f>
        <v>465250</v>
      </c>
    </row>
    <row r="27" spans="1:30" x14ac:dyDescent="0.4">
      <c r="A27" s="12" t="s">
        <v>213</v>
      </c>
      <c r="B27" s="20">
        <v>19</v>
      </c>
      <c r="C27" s="29"/>
      <c r="D27" s="76">
        <v>0</v>
      </c>
      <c r="E27" s="76"/>
      <c r="F27" s="76">
        <v>0</v>
      </c>
      <c r="G27" s="76"/>
      <c r="H27" s="76">
        <v>39079.25</v>
      </c>
      <c r="I27" s="76"/>
      <c r="J27" s="76"/>
      <c r="K27" s="76"/>
      <c r="L27" s="76"/>
      <c r="M27" s="76"/>
      <c r="N27" s="76">
        <v>0</v>
      </c>
      <c r="O27" s="59"/>
      <c r="P27" s="76">
        <v>0</v>
      </c>
      <c r="Q27" s="76"/>
      <c r="R27" s="76">
        <v>0</v>
      </c>
      <c r="S27" s="76"/>
      <c r="T27" s="76">
        <v>0</v>
      </c>
      <c r="U27" s="76"/>
      <c r="V27" s="76">
        <f>+T27+R27</f>
        <v>0</v>
      </c>
      <c r="W27" s="76"/>
      <c r="X27" s="76">
        <f>SUM(D27:P27)+V27</f>
        <v>39079.25</v>
      </c>
      <c r="Y27" s="76"/>
      <c r="Z27" s="76">
        <v>0</v>
      </c>
      <c r="AA27" s="59"/>
      <c r="AB27" s="76">
        <f>+X27+Z27</f>
        <v>39079.25</v>
      </c>
    </row>
    <row r="28" spans="1:30" x14ac:dyDescent="0.4">
      <c r="A28" s="5" t="s">
        <v>149</v>
      </c>
      <c r="B28" s="20">
        <v>21</v>
      </c>
      <c r="C28" s="29"/>
      <c r="D28" s="76">
        <v>0</v>
      </c>
      <c r="E28" s="76"/>
      <c r="F28" s="76">
        <v>0</v>
      </c>
      <c r="G28" s="76"/>
      <c r="H28" s="76">
        <v>0</v>
      </c>
      <c r="I28" s="76"/>
      <c r="J28" s="76"/>
      <c r="K28" s="76"/>
      <c r="L28" s="76"/>
      <c r="M28" s="76"/>
      <c r="N28" s="76">
        <v>0</v>
      </c>
      <c r="O28" s="59"/>
      <c r="P28" s="76">
        <f>-112752097.32-112789317.32</f>
        <v>-225541414.63999999</v>
      </c>
      <c r="Q28" s="76"/>
      <c r="R28" s="76">
        <v>0</v>
      </c>
      <c r="S28" s="76"/>
      <c r="T28" s="76">
        <v>0</v>
      </c>
      <c r="U28" s="76"/>
      <c r="V28" s="76">
        <f>+T28+R28</f>
        <v>0</v>
      </c>
      <c r="W28" s="76"/>
      <c r="X28" s="76">
        <f>SUM(D28:P28)+V28</f>
        <v>-225541414.63999999</v>
      </c>
      <c r="Y28" s="76"/>
      <c r="Z28" s="76">
        <v>0</v>
      </c>
      <c r="AA28" s="59"/>
      <c r="AB28" s="76">
        <f>+X28+Z28</f>
        <v>-225541414.63999999</v>
      </c>
    </row>
    <row r="29" spans="1:30" x14ac:dyDescent="0.4">
      <c r="A29" s="5" t="s">
        <v>227</v>
      </c>
      <c r="B29" s="20"/>
      <c r="C29" s="29"/>
      <c r="D29" s="76">
        <v>0</v>
      </c>
      <c r="E29" s="76"/>
      <c r="F29" s="76">
        <v>0</v>
      </c>
      <c r="G29" s="76"/>
      <c r="H29" s="76">
        <v>0</v>
      </c>
      <c r="I29" s="76"/>
      <c r="J29" s="76"/>
      <c r="K29" s="76"/>
      <c r="L29" s="76"/>
      <c r="M29" s="76"/>
      <c r="N29" s="76">
        <v>17495711.940000001</v>
      </c>
      <c r="O29" s="59"/>
      <c r="P29" s="76">
        <f>-N29</f>
        <v>-17495711.940000001</v>
      </c>
      <c r="Q29" s="76"/>
      <c r="R29" s="76">
        <v>0</v>
      </c>
      <c r="S29" s="76"/>
      <c r="T29" s="76">
        <v>0</v>
      </c>
      <c r="U29" s="76"/>
      <c r="V29" s="76">
        <f>+T29+R29</f>
        <v>0</v>
      </c>
      <c r="W29" s="76"/>
      <c r="X29" s="76">
        <f>SUM(D29:P29)+V29</f>
        <v>0</v>
      </c>
      <c r="Y29" s="76"/>
      <c r="Z29" s="76">
        <v>0</v>
      </c>
      <c r="AA29" s="59"/>
      <c r="AB29" s="76">
        <f>+X29+Z29</f>
        <v>0</v>
      </c>
    </row>
    <row r="30" spans="1:30" x14ac:dyDescent="0.4">
      <c r="A30" s="12" t="s">
        <v>195</v>
      </c>
      <c r="B30" s="20"/>
      <c r="C30" s="29"/>
      <c r="D30" s="76">
        <v>0</v>
      </c>
      <c r="E30" s="76"/>
      <c r="F30" s="76">
        <v>0</v>
      </c>
      <c r="G30" s="76"/>
      <c r="H30" s="76">
        <v>0</v>
      </c>
      <c r="I30" s="76"/>
      <c r="J30" s="76"/>
      <c r="K30" s="76"/>
      <c r="L30" s="76"/>
      <c r="M30" s="76"/>
      <c r="N30" s="76">
        <v>0</v>
      </c>
      <c r="O30" s="76"/>
      <c r="P30" s="76">
        <f>+'งบกำไรขาดทุน Q3_62'!F34</f>
        <v>24907312.989999995</v>
      </c>
      <c r="Q30" s="76"/>
      <c r="R30" s="76">
        <f>+'งบกำไรขาดทุน Q3_62'!F62</f>
        <v>-17226157.120000001</v>
      </c>
      <c r="S30" s="76"/>
      <c r="T30" s="76">
        <v>0</v>
      </c>
      <c r="U30" s="76"/>
      <c r="V30" s="76">
        <f>+T30+R30</f>
        <v>-17226157.120000001</v>
      </c>
      <c r="W30" s="76"/>
      <c r="X30" s="76">
        <f>SUM(D30:P30)+V30</f>
        <v>7681155.8699999936</v>
      </c>
      <c r="Y30" s="76"/>
      <c r="Z30" s="76">
        <f>+'งบกำไรขาดทุน Q3_62'!F35</f>
        <v>8620327.4000000004</v>
      </c>
      <c r="AA30" s="76"/>
      <c r="AB30" s="76">
        <f>+X30+Z30</f>
        <v>16301483.269999994</v>
      </c>
    </row>
    <row r="31" spans="1:30" hidden="1" x14ac:dyDescent="0.4">
      <c r="A31" s="12" t="s">
        <v>175</v>
      </c>
      <c r="B31" s="113"/>
      <c r="D31" s="76"/>
      <c r="E31" s="76"/>
      <c r="F31" s="76"/>
      <c r="G31" s="59"/>
      <c r="H31" s="76"/>
      <c r="I31" s="76"/>
      <c r="J31" s="76"/>
      <c r="K31" s="76"/>
      <c r="L31" s="76"/>
      <c r="M31" s="76"/>
      <c r="N31" s="76"/>
      <c r="O31" s="59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44"/>
      <c r="AB31" s="76"/>
    </row>
    <row r="32" spans="1:30" hidden="1" x14ac:dyDescent="0.4">
      <c r="A32" s="12" t="s">
        <v>176</v>
      </c>
      <c r="B32" s="113"/>
      <c r="D32" s="76">
        <v>0</v>
      </c>
      <c r="E32" s="76"/>
      <c r="F32" s="76">
        <v>0</v>
      </c>
      <c r="G32" s="76"/>
      <c r="H32" s="76">
        <v>0</v>
      </c>
      <c r="I32" s="76"/>
      <c r="J32" s="76"/>
      <c r="K32" s="76"/>
      <c r="L32" s="76"/>
      <c r="M32" s="76"/>
      <c r="N32" s="76">
        <v>0</v>
      </c>
      <c r="O32" s="59"/>
      <c r="P32" s="76">
        <v>0</v>
      </c>
      <c r="Q32" s="76"/>
      <c r="R32" s="76">
        <v>0</v>
      </c>
      <c r="S32" s="76"/>
      <c r="T32" s="76">
        <f>-P32</f>
        <v>0</v>
      </c>
      <c r="U32" s="76"/>
      <c r="V32" s="76">
        <f>+T32+R32</f>
        <v>0</v>
      </c>
      <c r="W32" s="76"/>
      <c r="X32" s="76">
        <f>SUM(D32:P32)+V32</f>
        <v>0</v>
      </c>
      <c r="Y32" s="76"/>
      <c r="Z32" s="76">
        <v>0</v>
      </c>
      <c r="AA32" s="59"/>
      <c r="AB32" s="76">
        <f>+X32+Z32</f>
        <v>0</v>
      </c>
    </row>
    <row r="33" spans="1:39" ht="12" customHeight="1" x14ac:dyDescent="0.4">
      <c r="B33" s="113"/>
      <c r="D33" s="78"/>
      <c r="E33" s="76"/>
      <c r="F33" s="78"/>
      <c r="G33" s="68"/>
      <c r="H33" s="78"/>
      <c r="I33" s="76"/>
      <c r="J33" s="76"/>
      <c r="K33" s="76"/>
      <c r="L33" s="76"/>
      <c r="M33" s="76"/>
      <c r="N33" s="78"/>
      <c r="O33" s="90"/>
      <c r="P33" s="78"/>
      <c r="Q33" s="76"/>
      <c r="R33" s="78"/>
      <c r="S33" s="76"/>
      <c r="T33" s="78"/>
      <c r="U33" s="76"/>
      <c r="V33" s="78"/>
      <c r="W33" s="76"/>
      <c r="X33" s="78"/>
      <c r="Y33" s="76"/>
      <c r="Z33" s="78"/>
      <c r="AA33" s="76"/>
      <c r="AB33" s="78"/>
    </row>
    <row r="34" spans="1:39" ht="18.75" thickBot="1" x14ac:dyDescent="0.45">
      <c r="A34" s="12" t="s">
        <v>225</v>
      </c>
      <c r="D34" s="88">
        <f>SUM(D23:D33)</f>
        <v>704933233.25</v>
      </c>
      <c r="E34" s="76"/>
      <c r="F34" s="88">
        <f>SUM(F23:F33)</f>
        <v>145122782.11000001</v>
      </c>
      <c r="G34" s="59"/>
      <c r="H34" s="88">
        <f>SUM(H23:H33)</f>
        <v>39079.25</v>
      </c>
      <c r="I34" s="76"/>
      <c r="J34" s="88">
        <f>SUM(J23:J33)</f>
        <v>0</v>
      </c>
      <c r="K34" s="76"/>
      <c r="L34" s="88">
        <f>SUM(L23:L33)</f>
        <v>0</v>
      </c>
      <c r="M34" s="76"/>
      <c r="N34" s="88">
        <f>SUM(N23:N33)</f>
        <v>88087576.039999992</v>
      </c>
      <c r="O34" s="59"/>
      <c r="P34" s="88">
        <f>SUM(P23:P33)</f>
        <v>999326060.13999999</v>
      </c>
      <c r="Q34" s="76"/>
      <c r="R34" s="88">
        <f>SUM(R23:R33)</f>
        <v>-40465260.170000002</v>
      </c>
      <c r="S34" s="76"/>
      <c r="T34" s="88">
        <f>SUM(T23:T33)</f>
        <v>0</v>
      </c>
      <c r="U34" s="76"/>
      <c r="V34" s="88">
        <f>SUM(V23:V33)</f>
        <v>-40465260.170000002</v>
      </c>
      <c r="W34" s="76"/>
      <c r="X34" s="88">
        <f>SUM(X23:X33)</f>
        <v>1897043470.6199999</v>
      </c>
      <c r="Y34" s="76"/>
      <c r="Z34" s="88">
        <f>SUM(Z23:Z33)</f>
        <v>83561352.200000003</v>
      </c>
      <c r="AA34" s="44"/>
      <c r="AB34" s="88">
        <f>SUM(AB23:AB33)</f>
        <v>1980604822.8200002</v>
      </c>
      <c r="AD34" s="70">
        <f>AB34-'งบแสดงฐานะการเงิน Q3_62'!F119</f>
        <v>0</v>
      </c>
    </row>
    <row r="35" spans="1:39" ht="12.75" customHeight="1" thickTop="1" x14ac:dyDescent="0.4"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76"/>
      <c r="Y35" s="44"/>
      <c r="Z35" s="44"/>
      <c r="AA35" s="44"/>
      <c r="AB35" s="44"/>
    </row>
    <row r="36" spans="1:39" x14ac:dyDescent="0.4">
      <c r="A36" s="5" t="s">
        <v>200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59"/>
      <c r="AA36" s="44"/>
      <c r="AB36" s="44"/>
    </row>
    <row r="37" spans="1:39" x14ac:dyDescent="0.4"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59"/>
      <c r="AA37" s="44"/>
      <c r="AB37" s="44"/>
    </row>
    <row r="38" spans="1:39" x14ac:dyDescent="0.4"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</row>
    <row r="39" spans="1:39" x14ac:dyDescent="0.4">
      <c r="Z39" s="8"/>
      <c r="AB39" s="38"/>
    </row>
    <row r="40" spans="1:39" s="2" customFormat="1" x14ac:dyDescent="0.4">
      <c r="A40" s="18" t="s">
        <v>21</v>
      </c>
      <c r="C40" s="113"/>
      <c r="D40" s="18"/>
      <c r="E40" s="113"/>
      <c r="F40" s="113"/>
      <c r="G40" s="113"/>
      <c r="H40" s="18" t="s">
        <v>21</v>
      </c>
      <c r="I40" s="18"/>
      <c r="J40" s="18"/>
      <c r="K40" s="18"/>
      <c r="L40" s="18"/>
      <c r="M40" s="18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"/>
      <c r="AC40" s="1"/>
      <c r="AD40" s="3"/>
      <c r="AE40" s="1"/>
      <c r="AF40" s="1"/>
      <c r="AG40" s="1"/>
      <c r="AH40" s="1"/>
      <c r="AI40" s="1"/>
      <c r="AJ40" s="1"/>
      <c r="AK40" s="1"/>
      <c r="AL40" s="1"/>
      <c r="AM40" s="1"/>
    </row>
    <row r="41" spans="1:39" s="2" customFormat="1" ht="27" customHeight="1" x14ac:dyDescent="0.4">
      <c r="A41" s="139"/>
      <c r="B41" s="139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13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"/>
      <c r="AC41" s="1"/>
      <c r="AD41" s="3"/>
      <c r="AE41" s="1"/>
      <c r="AF41" s="1"/>
      <c r="AG41" s="1"/>
      <c r="AH41" s="1"/>
      <c r="AI41" s="1"/>
      <c r="AJ41" s="1"/>
      <c r="AK41" s="1"/>
      <c r="AL41" s="1"/>
      <c r="AM41" s="1"/>
    </row>
    <row r="42" spans="1:39" ht="17.25" customHeight="1" x14ac:dyDescent="0.4">
      <c r="A42" s="19"/>
    </row>
  </sheetData>
  <mergeCells count="9">
    <mergeCell ref="Z1:AB1"/>
    <mergeCell ref="A41:B41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" header="0.31496062992126" footer="0"/>
  <pageSetup paperSize="9" scale="85" orientation="landscape" r:id="rId1"/>
  <headerFooter alignWithMargins="0">
    <oddHeader>&amp;L&amp;"Angsana New,Regular"&amp;12สำนักงาน &amp;14เอ. เอ็ม. ที.&amp;12 แอสโซซิเอท</oddHeader>
    <oddFooter>&amp;C&amp;"Angsana New,Regular"4</oddFooter>
  </headerFooter>
  <colBreaks count="1" manualBreakCount="1">
    <brk id="28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43"/>
  <sheetViews>
    <sheetView view="pageBreakPreview" zoomScaleNormal="100" zoomScaleSheetLayoutView="100" workbookViewId="0">
      <selection activeCell="H28" sqref="H28"/>
    </sheetView>
  </sheetViews>
  <sheetFormatPr defaultColWidth="9.140625"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2.5703125" style="5" customWidth="1"/>
    <col min="5" max="5" width="1.140625" style="5" customWidth="1"/>
    <col min="6" max="6" width="12.7109375" style="5" customWidth="1"/>
    <col min="7" max="7" width="1.42578125" style="5" customWidth="1"/>
    <col min="8" max="8" width="11.85546875" style="5" customWidth="1"/>
    <col min="9" max="9" width="1.42578125" style="5" hidden="1" customWidth="1"/>
    <col min="10" max="10" width="12.42578125" style="5" hidden="1" customWidth="1"/>
    <col min="11" max="11" width="1.42578125" style="5" hidden="1" customWidth="1"/>
    <col min="12" max="12" width="11.85546875" style="5" hidden="1" customWidth="1"/>
    <col min="13" max="13" width="1.42578125" style="5" hidden="1" customWidth="1"/>
    <col min="14" max="14" width="11.85546875" style="5" hidden="1" customWidth="1"/>
    <col min="15" max="15" width="1.42578125" style="5" customWidth="1"/>
    <col min="16" max="16" width="12.85546875" style="5" customWidth="1"/>
    <col min="17" max="17" width="1.42578125" style="5" customWidth="1"/>
    <col min="18" max="18" width="14.42578125" style="5" customWidth="1"/>
    <col min="19" max="19" width="1.5703125" style="5" hidden="1" customWidth="1"/>
    <col min="20" max="20" width="15.7109375" style="5" hidden="1" customWidth="1"/>
    <col min="21" max="21" width="1.42578125" style="5" customWidth="1"/>
    <col min="22" max="22" width="14.5703125" style="5" customWidth="1"/>
    <col min="23" max="23" width="11.85546875" style="5" bestFit="1" customWidth="1"/>
    <col min="24" max="24" width="10.5703125" style="5" bestFit="1" customWidth="1"/>
    <col min="25" max="16384" width="9.140625" style="5"/>
  </cols>
  <sheetData>
    <row r="1" spans="1:23" ht="17.25" customHeight="1" x14ac:dyDescent="0.4">
      <c r="R1" s="140" t="s">
        <v>204</v>
      </c>
      <c r="S1" s="140"/>
      <c r="T1" s="140"/>
      <c r="U1" s="140"/>
      <c r="V1" s="140"/>
    </row>
    <row r="2" spans="1:23" x14ac:dyDescent="0.4">
      <c r="A2" s="133" t="s">
        <v>52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36"/>
    </row>
    <row r="3" spans="1:23" x14ac:dyDescent="0.4">
      <c r="A3" s="138" t="s">
        <v>126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</row>
    <row r="4" spans="1:23" s="42" customFormat="1" x14ac:dyDescent="0.4">
      <c r="A4" s="138" t="s">
        <v>35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</row>
    <row r="5" spans="1:23" x14ac:dyDescent="0.4">
      <c r="A5" s="138" t="s">
        <v>220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</row>
    <row r="6" spans="1:23" ht="8.25" customHeight="1" x14ac:dyDescent="0.4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</row>
    <row r="7" spans="1:23" x14ac:dyDescent="0.4">
      <c r="D7" s="143" t="s">
        <v>13</v>
      </c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</row>
    <row r="8" spans="1:23" x14ac:dyDescent="0.4">
      <c r="D8" s="8"/>
      <c r="E8" s="8"/>
      <c r="F8" s="8"/>
      <c r="G8" s="8"/>
      <c r="H8" s="8"/>
      <c r="I8" s="8"/>
      <c r="J8" s="50"/>
      <c r="K8" s="24"/>
      <c r="L8" s="24"/>
      <c r="M8" s="24"/>
      <c r="N8" s="24"/>
      <c r="O8" s="8"/>
      <c r="P8" s="136" t="s">
        <v>64</v>
      </c>
      <c r="Q8" s="136"/>
      <c r="R8" s="136"/>
      <c r="S8" s="25"/>
      <c r="T8" s="40" t="s">
        <v>156</v>
      </c>
      <c r="U8" s="25"/>
    </row>
    <row r="9" spans="1:23" x14ac:dyDescent="0.4">
      <c r="D9" s="8"/>
      <c r="E9" s="8"/>
      <c r="F9" s="24" t="s">
        <v>168</v>
      </c>
      <c r="G9" s="8"/>
      <c r="H9" s="24"/>
      <c r="I9" s="8"/>
      <c r="J9" s="50"/>
      <c r="K9" s="24"/>
      <c r="L9" s="24"/>
      <c r="M9" s="24"/>
      <c r="N9" s="24"/>
      <c r="O9" s="8"/>
      <c r="P9" s="25"/>
      <c r="Q9" s="25"/>
      <c r="R9" s="25"/>
      <c r="S9" s="25"/>
      <c r="T9" s="99" t="s">
        <v>153</v>
      </c>
      <c r="U9" s="25"/>
    </row>
    <row r="10" spans="1:23" x14ac:dyDescent="0.4">
      <c r="D10" s="26" t="s">
        <v>22</v>
      </c>
      <c r="E10" s="26"/>
      <c r="F10" s="24" t="s">
        <v>169</v>
      </c>
      <c r="G10" s="8"/>
      <c r="H10" s="24" t="s">
        <v>65</v>
      </c>
      <c r="I10" s="24"/>
      <c r="J10" s="51" t="s">
        <v>71</v>
      </c>
      <c r="K10" s="24"/>
      <c r="L10" s="24" t="s">
        <v>66</v>
      </c>
      <c r="M10" s="24"/>
      <c r="N10" s="24" t="s">
        <v>57</v>
      </c>
      <c r="O10" s="8"/>
      <c r="P10" s="114" t="s">
        <v>23</v>
      </c>
      <c r="Q10" s="32"/>
      <c r="R10" s="114" t="s">
        <v>3</v>
      </c>
      <c r="S10" s="114"/>
      <c r="T10" s="97" t="s">
        <v>154</v>
      </c>
      <c r="U10" s="114"/>
    </row>
    <row r="11" spans="1:23" x14ac:dyDescent="0.4">
      <c r="B11" s="20"/>
      <c r="D11" s="33" t="s">
        <v>24</v>
      </c>
      <c r="E11" s="28"/>
      <c r="F11" s="118" t="s">
        <v>25</v>
      </c>
      <c r="G11" s="8"/>
      <c r="H11" s="118" t="s">
        <v>66</v>
      </c>
      <c r="I11" s="27"/>
      <c r="J11" s="52" t="s">
        <v>72</v>
      </c>
      <c r="K11" s="27"/>
      <c r="L11" s="118"/>
      <c r="M11" s="27"/>
      <c r="N11" s="118" t="s">
        <v>58</v>
      </c>
      <c r="O11" s="8"/>
      <c r="P11" s="116" t="s">
        <v>20</v>
      </c>
      <c r="Q11" s="32"/>
      <c r="R11" s="116"/>
      <c r="S11" s="25"/>
      <c r="T11" s="98" t="s">
        <v>155</v>
      </c>
      <c r="U11" s="25"/>
      <c r="V11" s="112" t="s">
        <v>28</v>
      </c>
    </row>
    <row r="12" spans="1:23" x14ac:dyDescent="0.4">
      <c r="C12" s="27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25"/>
      <c r="Q12" s="27"/>
      <c r="R12" s="37"/>
      <c r="S12" s="37"/>
      <c r="T12" s="37"/>
      <c r="U12" s="28"/>
      <c r="V12" s="37"/>
    </row>
    <row r="13" spans="1:23" x14ac:dyDescent="0.4">
      <c r="A13" s="12" t="s">
        <v>190</v>
      </c>
      <c r="B13" s="20"/>
      <c r="C13" s="29"/>
      <c r="D13" s="76">
        <v>704700608.25</v>
      </c>
      <c r="E13" s="76"/>
      <c r="F13" s="76">
        <v>144890157.11000001</v>
      </c>
      <c r="G13" s="76"/>
      <c r="H13" s="76">
        <v>0</v>
      </c>
      <c r="I13" s="76"/>
      <c r="J13" s="59"/>
      <c r="K13" s="76"/>
      <c r="L13" s="76"/>
      <c r="M13" s="76"/>
      <c r="N13" s="76"/>
      <c r="O13" s="76"/>
      <c r="P13" s="76">
        <v>70591864.099999994</v>
      </c>
      <c r="Q13" s="76"/>
      <c r="R13" s="76">
        <v>422099760.87</v>
      </c>
      <c r="S13" s="76"/>
      <c r="T13" s="76">
        <v>0</v>
      </c>
      <c r="U13" s="76"/>
      <c r="V13" s="76">
        <f>SUM(D13:U13)</f>
        <v>1342282390.3299999</v>
      </c>
    </row>
    <row r="14" spans="1:23" ht="6" customHeight="1" x14ac:dyDescent="0.4">
      <c r="A14" s="12"/>
      <c r="B14" s="29"/>
      <c r="C14" s="29"/>
      <c r="D14" s="76"/>
      <c r="E14" s="76"/>
      <c r="F14" s="76"/>
      <c r="G14" s="76"/>
      <c r="H14" s="76"/>
      <c r="I14" s="76"/>
      <c r="J14" s="59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8"/>
    </row>
    <row r="15" spans="1:23" x14ac:dyDescent="0.4">
      <c r="A15" s="12" t="s">
        <v>127</v>
      </c>
      <c r="B15" s="29"/>
      <c r="C15" s="29"/>
      <c r="D15" s="76"/>
      <c r="E15" s="76"/>
      <c r="F15" s="76"/>
      <c r="G15" s="76"/>
      <c r="H15" s="76"/>
      <c r="I15" s="76"/>
      <c r="J15" s="59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3" x14ac:dyDescent="0.4">
      <c r="A16" s="5" t="s">
        <v>112</v>
      </c>
      <c r="B16" s="20">
        <v>21</v>
      </c>
      <c r="C16" s="29"/>
      <c r="D16" s="76">
        <v>0</v>
      </c>
      <c r="E16" s="76"/>
      <c r="F16" s="76">
        <v>0</v>
      </c>
      <c r="G16" s="76"/>
      <c r="H16" s="76">
        <v>0</v>
      </c>
      <c r="I16" s="76"/>
      <c r="J16" s="76">
        <v>0</v>
      </c>
      <c r="K16" s="76"/>
      <c r="L16" s="76">
        <v>0</v>
      </c>
      <c r="M16" s="76"/>
      <c r="N16" s="76">
        <v>0</v>
      </c>
      <c r="O16" s="76"/>
      <c r="P16" s="76">
        <v>0</v>
      </c>
      <c r="Q16" s="76"/>
      <c r="R16" s="76">
        <v>-281880243.30000001</v>
      </c>
      <c r="S16" s="76"/>
      <c r="T16" s="76">
        <v>0</v>
      </c>
      <c r="U16" s="76"/>
      <c r="V16" s="76">
        <f>SUM(D16:U16)</f>
        <v>-281880243.30000001</v>
      </c>
    </row>
    <row r="17" spans="1:23" hidden="1" x14ac:dyDescent="0.4">
      <c r="A17" s="5" t="s">
        <v>132</v>
      </c>
      <c r="B17" s="29"/>
      <c r="C17" s="29"/>
      <c r="D17" s="76">
        <v>0</v>
      </c>
      <c r="E17" s="76"/>
      <c r="F17" s="76">
        <v>0</v>
      </c>
      <c r="G17" s="76"/>
      <c r="H17" s="76">
        <v>0</v>
      </c>
      <c r="I17" s="76"/>
      <c r="J17" s="76"/>
      <c r="K17" s="76"/>
      <c r="L17" s="76"/>
      <c r="M17" s="76"/>
      <c r="N17" s="76"/>
      <c r="O17" s="76"/>
      <c r="P17" s="76">
        <v>0</v>
      </c>
      <c r="Q17" s="76"/>
      <c r="R17" s="76">
        <f>-P17</f>
        <v>0</v>
      </c>
      <c r="S17" s="76"/>
      <c r="T17" s="76">
        <v>0</v>
      </c>
      <c r="U17" s="76"/>
      <c r="V17" s="76">
        <f>SUM(D17:U17)</f>
        <v>0</v>
      </c>
    </row>
    <row r="18" spans="1:23" x14ac:dyDescent="0.4">
      <c r="A18" s="12" t="s">
        <v>195</v>
      </c>
      <c r="B18" s="29"/>
      <c r="C18" s="29"/>
      <c r="D18" s="76">
        <v>0</v>
      </c>
      <c r="E18" s="76"/>
      <c r="F18" s="76">
        <v>0</v>
      </c>
      <c r="G18" s="76"/>
      <c r="H18" s="76">
        <v>0</v>
      </c>
      <c r="I18" s="76"/>
      <c r="J18" s="76"/>
      <c r="K18" s="76"/>
      <c r="L18" s="76"/>
      <c r="M18" s="76"/>
      <c r="N18" s="76"/>
      <c r="O18" s="76"/>
      <c r="P18" s="76">
        <v>0</v>
      </c>
      <c r="Q18" s="76"/>
      <c r="R18" s="76">
        <f>+'งบกำไรขาดทุน Q3_62'!L34</f>
        <v>477312754.12999994</v>
      </c>
      <c r="S18" s="76"/>
      <c r="T18" s="76">
        <f>-T20</f>
        <v>0</v>
      </c>
      <c r="U18" s="76"/>
      <c r="V18" s="76">
        <f>SUM(D18:U18)</f>
        <v>477312754.12999994</v>
      </c>
    </row>
    <row r="19" spans="1:23" hidden="1" x14ac:dyDescent="0.4">
      <c r="A19" s="12" t="s">
        <v>175</v>
      </c>
      <c r="B19" s="29"/>
      <c r="C19" s="29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1:23" hidden="1" x14ac:dyDescent="0.4">
      <c r="A20" s="12" t="s">
        <v>176</v>
      </c>
      <c r="B20" s="29"/>
      <c r="C20" s="29"/>
      <c r="D20" s="76">
        <v>0</v>
      </c>
      <c r="E20" s="76"/>
      <c r="F20" s="76">
        <v>0</v>
      </c>
      <c r="G20" s="76"/>
      <c r="H20" s="76">
        <v>0</v>
      </c>
      <c r="I20" s="76"/>
      <c r="J20" s="76">
        <v>0</v>
      </c>
      <c r="K20" s="76"/>
      <c r="L20" s="76">
        <v>0</v>
      </c>
      <c r="M20" s="76"/>
      <c r="N20" s="76">
        <v>0</v>
      </c>
      <c r="O20" s="76"/>
      <c r="P20" s="76">
        <v>0</v>
      </c>
      <c r="Q20" s="76"/>
      <c r="R20" s="76">
        <v>0</v>
      </c>
      <c r="S20" s="76"/>
      <c r="T20" s="76">
        <f>-R20</f>
        <v>0</v>
      </c>
      <c r="U20" s="76"/>
      <c r="V20" s="76">
        <f>SUM(D20:U20)</f>
        <v>0</v>
      </c>
    </row>
    <row r="21" spans="1:23" ht="9.75" customHeight="1" x14ac:dyDescent="0.4">
      <c r="B21" s="29"/>
      <c r="C21" s="29"/>
      <c r="D21" s="78"/>
      <c r="E21" s="76"/>
      <c r="F21" s="78"/>
      <c r="G21" s="76"/>
      <c r="H21" s="78"/>
      <c r="I21" s="76"/>
      <c r="J21" s="76"/>
      <c r="K21" s="76"/>
      <c r="L21" s="76"/>
      <c r="M21" s="76"/>
      <c r="N21" s="76"/>
      <c r="O21" s="76"/>
      <c r="P21" s="78"/>
      <c r="Q21" s="76"/>
      <c r="R21" s="78"/>
      <c r="S21" s="76"/>
      <c r="T21" s="78"/>
      <c r="U21" s="76"/>
      <c r="V21" s="78"/>
    </row>
    <row r="22" spans="1:23" ht="18.75" thickBot="1" x14ac:dyDescent="0.45">
      <c r="A22" s="12" t="s">
        <v>224</v>
      </c>
      <c r="B22" s="29"/>
      <c r="C22" s="29"/>
      <c r="D22" s="88">
        <f>SUM(D13:D21)</f>
        <v>704700608.25</v>
      </c>
      <c r="E22" s="76"/>
      <c r="F22" s="88">
        <f>SUM(F13:F21)</f>
        <v>144890157.11000001</v>
      </c>
      <c r="G22" s="76"/>
      <c r="H22" s="88">
        <f>SUM(H13:H21)</f>
        <v>0</v>
      </c>
      <c r="I22" s="76"/>
      <c r="J22" s="76"/>
      <c r="K22" s="76"/>
      <c r="L22" s="76"/>
      <c r="M22" s="76"/>
      <c r="N22" s="76"/>
      <c r="O22" s="76"/>
      <c r="P22" s="88">
        <f>SUM(P13:P21)</f>
        <v>70591864.099999994</v>
      </c>
      <c r="Q22" s="76"/>
      <c r="R22" s="88">
        <f>SUM(R13:R21)</f>
        <v>617532271.69999993</v>
      </c>
      <c r="S22" s="76"/>
      <c r="T22" s="88">
        <f>SUM(T13:T21)</f>
        <v>0</v>
      </c>
      <c r="U22" s="76"/>
      <c r="V22" s="88">
        <f>SUM(V13:V21)</f>
        <v>1537714901.1599998</v>
      </c>
      <c r="W22" s="44"/>
    </row>
    <row r="23" spans="1:23" ht="18.75" thickTop="1" x14ac:dyDescent="0.4">
      <c r="B23" s="113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59"/>
      <c r="U23" s="44"/>
      <c r="V23" s="44"/>
      <c r="W23" s="43"/>
    </row>
    <row r="24" spans="1:23" x14ac:dyDescent="0.4">
      <c r="A24" s="12" t="s">
        <v>196</v>
      </c>
      <c r="B24" s="20"/>
      <c r="C24" s="29"/>
      <c r="D24" s="76">
        <v>704700608.25</v>
      </c>
      <c r="E24" s="76"/>
      <c r="F24" s="76">
        <v>144890157.11000001</v>
      </c>
      <c r="G24" s="76"/>
      <c r="H24" s="76">
        <v>0</v>
      </c>
      <c r="I24" s="76"/>
      <c r="J24" s="59"/>
      <c r="K24" s="76"/>
      <c r="L24" s="76"/>
      <c r="M24" s="76"/>
      <c r="N24" s="76"/>
      <c r="O24" s="76"/>
      <c r="P24" s="76">
        <v>70591864.099999994</v>
      </c>
      <c r="Q24" s="76"/>
      <c r="R24" s="76">
        <v>704298764.21000004</v>
      </c>
      <c r="S24" s="76"/>
      <c r="T24" s="76">
        <v>0</v>
      </c>
      <c r="U24" s="76"/>
      <c r="V24" s="76">
        <f>SUM(D24:U24)</f>
        <v>1624481393.6700001</v>
      </c>
      <c r="W24" s="8">
        <f>V24-'งบแสดงฐานะการเงิน Q3_62'!L119</f>
        <v>0</v>
      </c>
    </row>
    <row r="25" spans="1:23" ht="6" customHeight="1" x14ac:dyDescent="0.4">
      <c r="A25" s="12"/>
      <c r="B25" s="29"/>
      <c r="C25" s="29"/>
      <c r="D25" s="76"/>
      <c r="E25" s="76"/>
      <c r="F25" s="76"/>
      <c r="G25" s="76"/>
      <c r="H25" s="76"/>
      <c r="I25" s="76"/>
      <c r="J25" s="59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8"/>
    </row>
    <row r="26" spans="1:23" x14ac:dyDescent="0.4">
      <c r="A26" s="12" t="s">
        <v>127</v>
      </c>
      <c r="B26" s="29"/>
      <c r="C26" s="29"/>
      <c r="D26" s="76"/>
      <c r="E26" s="76"/>
      <c r="F26" s="76"/>
      <c r="G26" s="76"/>
      <c r="H26" s="76"/>
      <c r="I26" s="76"/>
      <c r="J26" s="59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</row>
    <row r="27" spans="1:23" x14ac:dyDescent="0.4">
      <c r="A27" s="12" t="s">
        <v>226</v>
      </c>
      <c r="B27" s="20">
        <v>19</v>
      </c>
      <c r="C27" s="29"/>
      <c r="D27" s="76">
        <v>232625</v>
      </c>
      <c r="E27" s="76"/>
      <c r="F27" s="76">
        <v>232625</v>
      </c>
      <c r="G27" s="76"/>
      <c r="H27" s="76">
        <v>0</v>
      </c>
      <c r="I27" s="76"/>
      <c r="J27" s="59"/>
      <c r="K27" s="76"/>
      <c r="L27" s="76"/>
      <c r="M27" s="76"/>
      <c r="N27" s="76"/>
      <c r="O27" s="76"/>
      <c r="P27" s="76">
        <v>0</v>
      </c>
      <c r="Q27" s="76"/>
      <c r="R27" s="76">
        <v>0</v>
      </c>
      <c r="S27" s="76"/>
      <c r="T27" s="76"/>
      <c r="U27" s="76"/>
      <c r="V27" s="76">
        <f>SUM(D27:U27)</f>
        <v>465250</v>
      </c>
    </row>
    <row r="28" spans="1:23" x14ac:dyDescent="0.4">
      <c r="A28" s="12" t="s">
        <v>213</v>
      </c>
      <c r="B28" s="20">
        <v>19</v>
      </c>
      <c r="C28" s="29"/>
      <c r="D28" s="76">
        <v>0</v>
      </c>
      <c r="E28" s="76"/>
      <c r="F28" s="76">
        <v>0</v>
      </c>
      <c r="G28" s="76"/>
      <c r="H28" s="76">
        <v>39079.25</v>
      </c>
      <c r="I28" s="76"/>
      <c r="J28" s="59"/>
      <c r="K28" s="76"/>
      <c r="L28" s="76"/>
      <c r="M28" s="76"/>
      <c r="N28" s="76"/>
      <c r="O28" s="76"/>
      <c r="P28" s="76">
        <v>0</v>
      </c>
      <c r="Q28" s="76"/>
      <c r="R28" s="76">
        <v>0</v>
      </c>
      <c r="S28" s="76"/>
      <c r="T28" s="76"/>
      <c r="U28" s="76"/>
      <c r="V28" s="76">
        <f>SUM(D28:U28)</f>
        <v>39079.25</v>
      </c>
    </row>
    <row r="29" spans="1:23" x14ac:dyDescent="0.4">
      <c r="A29" s="5" t="s">
        <v>112</v>
      </c>
      <c r="B29" s="20">
        <v>21</v>
      </c>
      <c r="C29" s="29"/>
      <c r="D29" s="76">
        <v>0</v>
      </c>
      <c r="E29" s="76"/>
      <c r="F29" s="76">
        <v>0</v>
      </c>
      <c r="G29" s="76"/>
      <c r="H29" s="76">
        <v>0</v>
      </c>
      <c r="I29" s="76"/>
      <c r="J29" s="76">
        <v>0</v>
      </c>
      <c r="K29" s="76"/>
      <c r="L29" s="76">
        <v>0</v>
      </c>
      <c r="M29" s="76"/>
      <c r="N29" s="76">
        <v>0</v>
      </c>
      <c r="O29" s="76"/>
      <c r="P29" s="76">
        <v>0</v>
      </c>
      <c r="Q29" s="76"/>
      <c r="R29" s="76">
        <f>-112752097.32-112789317.32</f>
        <v>-225541414.63999999</v>
      </c>
      <c r="S29" s="76"/>
      <c r="T29" s="76">
        <v>0</v>
      </c>
      <c r="U29" s="76"/>
      <c r="V29" s="76">
        <f>SUM(D29:U29)</f>
        <v>-225541414.63999999</v>
      </c>
    </row>
    <row r="30" spans="1:23" x14ac:dyDescent="0.4">
      <c r="A30" s="5" t="s">
        <v>227</v>
      </c>
      <c r="B30" s="20"/>
      <c r="C30" s="29"/>
      <c r="D30" s="76">
        <v>0</v>
      </c>
      <c r="E30" s="76"/>
      <c r="F30" s="76">
        <v>0</v>
      </c>
      <c r="G30" s="76"/>
      <c r="H30" s="76">
        <v>0</v>
      </c>
      <c r="I30" s="76"/>
      <c r="J30" s="59"/>
      <c r="K30" s="76"/>
      <c r="L30" s="76"/>
      <c r="M30" s="76"/>
      <c r="N30" s="76"/>
      <c r="O30" s="76"/>
      <c r="P30" s="76">
        <v>17495711.940000001</v>
      </c>
      <c r="Q30" s="76"/>
      <c r="R30" s="76">
        <f>-P30</f>
        <v>-17495711.940000001</v>
      </c>
      <c r="S30" s="76"/>
      <c r="T30" s="76"/>
      <c r="U30" s="76"/>
      <c r="V30" s="76">
        <f>SUM(D30:U30)</f>
        <v>0</v>
      </c>
    </row>
    <row r="31" spans="1:23" x14ac:dyDescent="0.4">
      <c r="A31" s="12" t="s">
        <v>195</v>
      </c>
      <c r="B31" s="29"/>
      <c r="C31" s="29"/>
      <c r="D31" s="76">
        <v>0</v>
      </c>
      <c r="E31" s="76"/>
      <c r="F31" s="76">
        <v>0</v>
      </c>
      <c r="G31" s="76"/>
      <c r="H31" s="76">
        <v>0</v>
      </c>
      <c r="I31" s="76"/>
      <c r="J31" s="76"/>
      <c r="K31" s="76"/>
      <c r="L31" s="76"/>
      <c r="M31" s="76"/>
      <c r="N31" s="76"/>
      <c r="O31" s="76"/>
      <c r="P31" s="76">
        <v>0</v>
      </c>
      <c r="Q31" s="76"/>
      <c r="R31" s="76">
        <f>+'งบกำไรขาดทุน Q3_62'!J34</f>
        <v>596319349.20000005</v>
      </c>
      <c r="S31" s="76"/>
      <c r="T31" s="76">
        <v>0</v>
      </c>
      <c r="U31" s="76"/>
      <c r="V31" s="76">
        <f>SUM(D31:U31)</f>
        <v>596319349.20000005</v>
      </c>
    </row>
    <row r="32" spans="1:23" hidden="1" x14ac:dyDescent="0.4">
      <c r="A32" s="12" t="s">
        <v>175</v>
      </c>
      <c r="B32" s="29"/>
      <c r="C32" s="29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</row>
    <row r="33" spans="1:35" hidden="1" x14ac:dyDescent="0.4">
      <c r="A33" s="12" t="s">
        <v>176</v>
      </c>
      <c r="B33" s="29"/>
      <c r="C33" s="29"/>
      <c r="D33" s="76">
        <v>0</v>
      </c>
      <c r="E33" s="76"/>
      <c r="F33" s="76">
        <v>0</v>
      </c>
      <c r="G33" s="76"/>
      <c r="H33" s="76">
        <v>0</v>
      </c>
      <c r="I33" s="76"/>
      <c r="J33" s="76">
        <v>0</v>
      </c>
      <c r="K33" s="76"/>
      <c r="L33" s="76">
        <v>0</v>
      </c>
      <c r="M33" s="76"/>
      <c r="N33" s="76">
        <v>0</v>
      </c>
      <c r="O33" s="76"/>
      <c r="P33" s="76">
        <v>0</v>
      </c>
      <c r="Q33" s="76"/>
      <c r="R33" s="76">
        <v>0</v>
      </c>
      <c r="S33" s="76"/>
      <c r="T33" s="76">
        <f>-R33</f>
        <v>0</v>
      </c>
      <c r="U33" s="76"/>
      <c r="V33" s="76">
        <f>SUM(D33:U33)</f>
        <v>0</v>
      </c>
    </row>
    <row r="34" spans="1:35" ht="9.75" customHeight="1" x14ac:dyDescent="0.4">
      <c r="B34" s="29"/>
      <c r="C34" s="29"/>
      <c r="D34" s="78"/>
      <c r="E34" s="76"/>
      <c r="F34" s="78"/>
      <c r="G34" s="76"/>
      <c r="H34" s="78"/>
      <c r="I34" s="76"/>
      <c r="J34" s="76"/>
      <c r="K34" s="76"/>
      <c r="L34" s="76"/>
      <c r="M34" s="76"/>
      <c r="N34" s="76"/>
      <c r="O34" s="76"/>
      <c r="P34" s="78"/>
      <c r="Q34" s="76"/>
      <c r="R34" s="78"/>
      <c r="S34" s="76"/>
      <c r="T34" s="78"/>
      <c r="U34" s="76"/>
      <c r="V34" s="78"/>
    </row>
    <row r="35" spans="1:35" ht="18.75" thickBot="1" x14ac:dyDescent="0.45">
      <c r="A35" s="12" t="s">
        <v>225</v>
      </c>
      <c r="B35" s="29"/>
      <c r="C35" s="29"/>
      <c r="D35" s="88">
        <f>SUM(D24:D34)</f>
        <v>704933233.25</v>
      </c>
      <c r="E35" s="76"/>
      <c r="F35" s="88">
        <f>SUM(F24:F34)</f>
        <v>145122782.11000001</v>
      </c>
      <c r="G35" s="76"/>
      <c r="H35" s="88">
        <f>SUM(H24:H34)</f>
        <v>39079.25</v>
      </c>
      <c r="I35" s="76"/>
      <c r="J35" s="76"/>
      <c r="K35" s="76"/>
      <c r="L35" s="76"/>
      <c r="M35" s="76"/>
      <c r="N35" s="76"/>
      <c r="O35" s="76"/>
      <c r="P35" s="88">
        <f>SUM(P24:P34)</f>
        <v>88087576.039999992</v>
      </c>
      <c r="Q35" s="76"/>
      <c r="R35" s="88">
        <f>SUM(R24:R34)</f>
        <v>1057580986.8300002</v>
      </c>
      <c r="S35" s="76"/>
      <c r="T35" s="88">
        <f>SUM(T24:T34)</f>
        <v>0</v>
      </c>
      <c r="U35" s="76"/>
      <c r="V35" s="88">
        <f>SUM(V24:V34)</f>
        <v>1995763657.4800003</v>
      </c>
      <c r="W35" s="44">
        <f>V35-'งบแสดงฐานะการเงิน Q3_62'!J119</f>
        <v>0</v>
      </c>
    </row>
    <row r="36" spans="1:35" ht="12.75" customHeight="1" thickTop="1" x14ac:dyDescent="0.4">
      <c r="B36" s="29"/>
      <c r="C36" s="29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</row>
    <row r="37" spans="1:35" x14ac:dyDescent="0.4">
      <c r="A37" s="5" t="s">
        <v>200</v>
      </c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</row>
    <row r="38" spans="1:35" x14ac:dyDescent="0.4"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</row>
    <row r="41" spans="1:35" s="2" customFormat="1" x14ac:dyDescent="0.4">
      <c r="A41" s="18" t="s">
        <v>21</v>
      </c>
      <c r="C41" s="113"/>
      <c r="D41" s="18"/>
      <c r="E41" s="113"/>
      <c r="F41" s="113"/>
      <c r="G41" s="113"/>
      <c r="H41" s="18" t="s">
        <v>21</v>
      </c>
      <c r="I41" s="18"/>
      <c r="J41" s="18"/>
      <c r="K41" s="18"/>
      <c r="L41" s="18"/>
      <c r="M41" s="18"/>
      <c r="N41" s="18"/>
      <c r="O41" s="113"/>
      <c r="P41" s="113"/>
      <c r="Q41" s="113"/>
      <c r="R41" s="113"/>
      <c r="S41" s="113"/>
      <c r="T41" s="113"/>
      <c r="U41" s="113"/>
      <c r="V41" s="113"/>
      <c r="W41" s="113"/>
      <c r="X41" s="1"/>
      <c r="Y41" s="1"/>
      <c r="Z41" s="3"/>
      <c r="AA41" s="1"/>
      <c r="AB41" s="1"/>
      <c r="AC41" s="1"/>
      <c r="AD41" s="1"/>
      <c r="AE41" s="1"/>
      <c r="AF41" s="1"/>
      <c r="AG41" s="1"/>
      <c r="AH41" s="1"/>
      <c r="AI41" s="1"/>
    </row>
    <row r="42" spans="1:35" s="2" customFormat="1" ht="25.5" customHeight="1" x14ac:dyDescent="0.4">
      <c r="A42" s="139"/>
      <c r="B42" s="139"/>
      <c r="D42" s="18"/>
      <c r="E42" s="18"/>
      <c r="F42" s="18"/>
      <c r="G42" s="18"/>
      <c r="H42" s="113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"/>
      <c r="Y42" s="1"/>
      <c r="Z42" s="3"/>
      <c r="AA42" s="1"/>
      <c r="AB42" s="1"/>
      <c r="AC42" s="1"/>
      <c r="AD42" s="1"/>
      <c r="AE42" s="1"/>
      <c r="AF42" s="1"/>
      <c r="AG42" s="1"/>
      <c r="AH42" s="1"/>
      <c r="AI42" s="1"/>
    </row>
    <row r="43" spans="1:35" x14ac:dyDescent="0.4">
      <c r="A43" s="19"/>
    </row>
  </sheetData>
  <mergeCells count="8">
    <mergeCell ref="R1:V1"/>
    <mergeCell ref="A42:B42"/>
    <mergeCell ref="D7:V7"/>
    <mergeCell ref="A2:V2"/>
    <mergeCell ref="A3:V3"/>
    <mergeCell ref="A4:V4"/>
    <mergeCell ref="A5:V5"/>
    <mergeCell ref="P8:R8"/>
  </mergeCells>
  <phoneticPr fontId="0" type="noConversion"/>
  <printOptions horizontalCentered="1"/>
  <pageMargins left="0.45866141700000002" right="0.34055118099999998" top="0.511811023622047" bottom="0.25" header="0.35433070866141703" footer="0"/>
  <pageSetup paperSize="9" scale="97" orientation="landscape" r:id="rId1"/>
  <headerFooter alignWithMargins="0">
    <oddHeader>&amp;L&amp;"Angsana New,Regular"สำนักงาน เอ. เอ็ม. ที. แอสโซซิเอท</oddHeader>
    <oddFooter>&amp;C&amp;"Angsana New,Regular"5</oddFooter>
  </headerFooter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32"/>
  <sheetViews>
    <sheetView view="pageBreakPreview" zoomScaleNormal="100" zoomScaleSheetLayoutView="100" workbookViewId="0">
      <selection activeCell="D15" sqref="D15"/>
    </sheetView>
  </sheetViews>
  <sheetFormatPr defaultColWidth="9.140625" defaultRowHeight="18" x14ac:dyDescent="0.4"/>
  <cols>
    <col min="1" max="3" width="2.7109375" style="14" customWidth="1"/>
    <col min="4" max="4" width="43.42578125" style="14" customWidth="1"/>
    <col min="5" max="5" width="6.42578125" style="7" customWidth="1"/>
    <col min="6" max="6" width="0.7109375" style="7" customWidth="1"/>
    <col min="7" max="7" width="13.28515625" style="14" customWidth="1"/>
    <col min="8" max="8" width="0.7109375" style="14" customWidth="1"/>
    <col min="9" max="9" width="12.7109375" style="14" customWidth="1"/>
    <col min="10" max="10" width="0.5703125" style="14" customWidth="1"/>
    <col min="11" max="11" width="13" style="14" customWidth="1"/>
    <col min="12" max="12" width="0.7109375" style="14" customWidth="1"/>
    <col min="13" max="13" width="12.7109375" style="14" customWidth="1"/>
    <col min="14" max="14" width="1.7109375" style="14" customWidth="1"/>
    <col min="15" max="15" width="12.7109375" style="14" hidden="1" customWidth="1"/>
    <col min="16" max="16" width="13.28515625" style="14" hidden="1" customWidth="1"/>
    <col min="17" max="17" width="9.140625" style="14"/>
    <col min="18" max="18" width="10.140625" style="14" customWidth="1"/>
    <col min="19" max="16384" width="9.140625" style="14"/>
  </cols>
  <sheetData>
    <row r="1" spans="1:15" x14ac:dyDescent="0.4">
      <c r="K1" s="144" t="s">
        <v>204</v>
      </c>
      <c r="L1" s="144"/>
      <c r="M1" s="144"/>
    </row>
    <row r="2" spans="1:15" x14ac:dyDescent="0.4">
      <c r="A2" s="133" t="s">
        <v>52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15" x14ac:dyDescent="0.4">
      <c r="A3" s="138" t="s">
        <v>29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15" x14ac:dyDescent="0.4">
      <c r="A4" s="138" t="str">
        <f>+'งบกำไรขาดทุน Q3_62'!A4:L4</f>
        <v>สำหรับงวดเก้าเดือนสิ้นสุดวันที่ 30 กันยายน 2562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</row>
    <row r="5" spans="1:15" ht="10.5" customHeight="1" x14ac:dyDescent="0.4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</row>
    <row r="6" spans="1:15" x14ac:dyDescent="0.4">
      <c r="A6" s="130"/>
      <c r="B6" s="130"/>
      <c r="C6" s="130"/>
      <c r="D6" s="130"/>
      <c r="E6" s="130"/>
      <c r="F6" s="130"/>
      <c r="G6" s="141" t="s">
        <v>13</v>
      </c>
      <c r="H6" s="141"/>
      <c r="I6" s="141"/>
      <c r="J6" s="141"/>
      <c r="K6" s="141"/>
      <c r="L6" s="141"/>
      <c r="M6" s="141"/>
    </row>
    <row r="7" spans="1:15" x14ac:dyDescent="0.4">
      <c r="G7" s="141" t="s">
        <v>34</v>
      </c>
      <c r="H7" s="141"/>
      <c r="I7" s="141"/>
      <c r="J7" s="4"/>
      <c r="K7" s="141" t="s">
        <v>35</v>
      </c>
      <c r="L7" s="141"/>
      <c r="M7" s="141"/>
    </row>
    <row r="8" spans="1:15" x14ac:dyDescent="0.4">
      <c r="G8" s="134" t="s">
        <v>221</v>
      </c>
      <c r="H8" s="134"/>
      <c r="I8" s="134"/>
      <c r="J8" s="134"/>
      <c r="K8" s="134"/>
      <c r="L8" s="134"/>
      <c r="M8" s="134"/>
    </row>
    <row r="9" spans="1:15" ht="18.75" customHeight="1" x14ac:dyDescent="0.4">
      <c r="G9" s="31" t="s">
        <v>197</v>
      </c>
      <c r="H9" s="129"/>
      <c r="I9" s="31" t="s">
        <v>189</v>
      </c>
      <c r="J9" s="21"/>
      <c r="K9" s="31" t="str">
        <f>+G9</f>
        <v>2562</v>
      </c>
      <c r="L9" s="129"/>
      <c r="M9" s="31" t="str">
        <f>+I9</f>
        <v>2561</v>
      </c>
      <c r="N9" s="113"/>
      <c r="O9" s="21"/>
    </row>
    <row r="10" spans="1:15" ht="8.25" customHeight="1" x14ac:dyDescent="0.4">
      <c r="G10" s="21"/>
      <c r="H10" s="129"/>
      <c r="I10" s="21"/>
      <c r="J10" s="21"/>
      <c r="K10" s="21"/>
      <c r="L10" s="129"/>
      <c r="M10" s="21"/>
      <c r="N10" s="113"/>
      <c r="O10" s="21"/>
    </row>
    <row r="11" spans="1:15" x14ac:dyDescent="0.4">
      <c r="A11" s="9" t="s">
        <v>30</v>
      </c>
      <c r="B11" s="9"/>
      <c r="C11" s="9"/>
      <c r="D11" s="9"/>
      <c r="F11" s="15"/>
      <c r="G11" s="9"/>
      <c r="H11" s="9"/>
      <c r="I11" s="9"/>
      <c r="J11" s="9"/>
      <c r="K11" s="9"/>
      <c r="L11" s="30"/>
      <c r="M11" s="9"/>
    </row>
    <row r="12" spans="1:15" x14ac:dyDescent="0.4">
      <c r="A12" s="9"/>
      <c r="B12" s="9" t="s">
        <v>139</v>
      </c>
      <c r="C12" s="9"/>
      <c r="D12" s="9"/>
      <c r="E12" s="15"/>
      <c r="F12" s="15"/>
      <c r="G12" s="59">
        <f>'งบกำไรขาดทุน Q3_62'!F32</f>
        <v>33527640.389999997</v>
      </c>
      <c r="H12" s="59"/>
      <c r="I12" s="59">
        <f>'งบกำไรขาดทุน Q3_62'!H32</f>
        <v>136937968.74999994</v>
      </c>
      <c r="J12" s="59"/>
      <c r="K12" s="59">
        <f>'งบกำไรขาดทุน Q3_62'!J32</f>
        <v>596319349.20000005</v>
      </c>
      <c r="L12" s="59"/>
      <c r="M12" s="59">
        <f>'งบกำไรขาดทุน Q3_62'!L32</f>
        <v>477312754.12999994</v>
      </c>
    </row>
    <row r="13" spans="1:15" x14ac:dyDescent="0.4">
      <c r="A13" s="9"/>
      <c r="B13" s="9" t="s">
        <v>31</v>
      </c>
      <c r="C13" s="9"/>
      <c r="D13" s="9"/>
      <c r="E13" s="15"/>
      <c r="F13" s="15"/>
      <c r="G13" s="59"/>
      <c r="H13" s="59"/>
      <c r="I13" s="59"/>
      <c r="J13" s="59"/>
      <c r="K13" s="59"/>
      <c r="L13" s="59"/>
      <c r="M13" s="59"/>
    </row>
    <row r="14" spans="1:15" x14ac:dyDescent="0.4">
      <c r="A14" s="9"/>
      <c r="B14" s="9"/>
      <c r="C14" s="9"/>
      <c r="D14" s="30" t="s">
        <v>4</v>
      </c>
      <c r="E14" s="16" t="s">
        <v>193</v>
      </c>
      <c r="F14" s="15"/>
      <c r="G14" s="59">
        <v>3153365.11</v>
      </c>
      <c r="H14" s="59"/>
      <c r="I14" s="59">
        <v>3016702.14</v>
      </c>
      <c r="J14" s="59"/>
      <c r="K14" s="59">
        <v>2786961.8699999996</v>
      </c>
      <c r="L14" s="59"/>
      <c r="M14" s="59">
        <v>3001085.11</v>
      </c>
    </row>
    <row r="15" spans="1:15" x14ac:dyDescent="0.4">
      <c r="A15" s="9"/>
      <c r="B15" s="9"/>
      <c r="C15" s="9"/>
      <c r="D15" s="9" t="s">
        <v>100</v>
      </c>
      <c r="E15" s="16"/>
      <c r="F15" s="15"/>
      <c r="G15" s="59">
        <v>0</v>
      </c>
      <c r="H15" s="59"/>
      <c r="I15" s="59">
        <v>-3400000</v>
      </c>
      <c r="J15" s="59"/>
      <c r="K15" s="59">
        <v>0</v>
      </c>
      <c r="L15" s="59"/>
      <c r="M15" s="59">
        <v>-3000000</v>
      </c>
    </row>
    <row r="16" spans="1:15" x14ac:dyDescent="0.4">
      <c r="A16" s="9"/>
      <c r="B16" s="9"/>
      <c r="C16" s="9"/>
      <c r="D16" s="9" t="s">
        <v>162</v>
      </c>
      <c r="E16" s="129"/>
      <c r="F16" s="15"/>
      <c r="G16" s="59">
        <v>0</v>
      </c>
      <c r="H16" s="59"/>
      <c r="I16" s="59">
        <v>-1000000</v>
      </c>
      <c r="J16" s="59"/>
      <c r="K16" s="59">
        <v>0</v>
      </c>
      <c r="L16" s="59"/>
      <c r="M16" s="59">
        <v>-1000000</v>
      </c>
    </row>
    <row r="17" spans="1:13" x14ac:dyDescent="0.4">
      <c r="A17" s="9"/>
      <c r="B17" s="9"/>
      <c r="C17" s="9"/>
      <c r="D17" s="30" t="s">
        <v>73</v>
      </c>
      <c r="E17" s="69">
        <v>4.4000000000000004</v>
      </c>
      <c r="F17" s="16"/>
      <c r="G17" s="59">
        <v>96618442.140000001</v>
      </c>
      <c r="H17" s="76"/>
      <c r="I17" s="59">
        <v>136079593.52000001</v>
      </c>
      <c r="J17" s="76"/>
      <c r="K17" s="59">
        <v>45862499.93</v>
      </c>
      <c r="L17" s="59"/>
      <c r="M17" s="59">
        <v>60936625.090000004</v>
      </c>
    </row>
    <row r="18" spans="1:13" x14ac:dyDescent="0.4">
      <c r="A18" s="9"/>
      <c r="B18" s="9"/>
      <c r="C18" s="9"/>
      <c r="D18" s="30" t="s">
        <v>177</v>
      </c>
      <c r="E18" s="69"/>
      <c r="F18" s="16"/>
      <c r="G18" s="59">
        <v>-13780954.09</v>
      </c>
      <c r="H18" s="76"/>
      <c r="I18" s="59">
        <v>-13781318.710000001</v>
      </c>
      <c r="J18" s="76"/>
      <c r="K18" s="59">
        <v>-12087647.34</v>
      </c>
      <c r="L18" s="59"/>
      <c r="M18" s="59">
        <v>-13264772.109999999</v>
      </c>
    </row>
    <row r="19" spans="1:13" x14ac:dyDescent="0.4">
      <c r="A19" s="9"/>
      <c r="B19" s="9"/>
      <c r="C19" s="9"/>
      <c r="D19" s="30" t="s">
        <v>187</v>
      </c>
      <c r="E19" s="69"/>
      <c r="F19" s="16"/>
      <c r="G19" s="59">
        <v>0</v>
      </c>
      <c r="H19" s="76"/>
      <c r="I19" s="59">
        <v>0</v>
      </c>
      <c r="J19" s="76"/>
      <c r="K19" s="59">
        <v>-560010720</v>
      </c>
      <c r="L19" s="59"/>
      <c r="M19" s="59">
        <v>-331358080</v>
      </c>
    </row>
    <row r="20" spans="1:13" ht="18" customHeight="1" x14ac:dyDescent="0.4">
      <c r="A20" s="9"/>
      <c r="B20" s="9"/>
      <c r="C20" s="9"/>
      <c r="D20" s="30" t="s">
        <v>115</v>
      </c>
      <c r="E20" s="15">
        <v>17</v>
      </c>
      <c r="F20" s="16"/>
      <c r="G20" s="59">
        <v>1774861</v>
      </c>
      <c r="H20" s="76"/>
      <c r="I20" s="59">
        <v>1669603</v>
      </c>
      <c r="J20" s="76"/>
      <c r="K20" s="59">
        <v>1607262.67</v>
      </c>
      <c r="L20" s="59"/>
      <c r="M20" s="59">
        <v>1452189</v>
      </c>
    </row>
    <row r="21" spans="1:13" x14ac:dyDescent="0.4">
      <c r="D21" s="5" t="s">
        <v>216</v>
      </c>
      <c r="E21" s="7">
        <v>13.1</v>
      </c>
      <c r="G21" s="14">
        <v>17552197.510000002</v>
      </c>
      <c r="I21" s="14">
        <v>62731580.310000002</v>
      </c>
      <c r="K21" s="14">
        <v>17552197.510000002</v>
      </c>
      <c r="M21" s="14">
        <v>62731580.310000002</v>
      </c>
    </row>
    <row r="22" spans="1:13" x14ac:dyDescent="0.4">
      <c r="A22" s="9"/>
      <c r="B22" s="9"/>
      <c r="C22" s="9"/>
      <c r="D22" s="5" t="s">
        <v>138</v>
      </c>
      <c r="E22" s="69">
        <v>13.1</v>
      </c>
      <c r="F22" s="16"/>
      <c r="G22" s="76">
        <v>-13841913.43</v>
      </c>
      <c r="H22" s="76"/>
      <c r="I22" s="76">
        <v>-25056391.109999999</v>
      </c>
      <c r="J22" s="76"/>
      <c r="K22" s="76">
        <v>-8380440.2300000004</v>
      </c>
      <c r="L22" s="76"/>
      <c r="M22" s="76">
        <v>-27234676.91</v>
      </c>
    </row>
    <row r="23" spans="1:13" x14ac:dyDescent="0.4">
      <c r="A23" s="9"/>
      <c r="B23" s="9"/>
      <c r="C23" s="9"/>
      <c r="D23" s="30" t="s">
        <v>90</v>
      </c>
      <c r="E23" s="16"/>
      <c r="F23" s="16"/>
      <c r="G23" s="78">
        <v>10968028.84</v>
      </c>
      <c r="H23" s="76"/>
      <c r="I23" s="78">
        <v>9368010.1300000008</v>
      </c>
      <c r="J23" s="76"/>
      <c r="K23" s="78">
        <v>11205807.359999999</v>
      </c>
      <c r="L23" s="76"/>
      <c r="M23" s="78">
        <v>11177459.529999999</v>
      </c>
    </row>
    <row r="24" spans="1:13" x14ac:dyDescent="0.4">
      <c r="A24" s="9"/>
      <c r="B24" s="9" t="s">
        <v>74</v>
      </c>
      <c r="C24" s="9"/>
      <c r="D24" s="9"/>
      <c r="E24" s="16"/>
      <c r="F24" s="16"/>
      <c r="G24" s="59">
        <f>+SUM(G12:G23)</f>
        <v>135971667.47</v>
      </c>
      <c r="H24" s="76"/>
      <c r="I24" s="59">
        <f>+SUM(I12:I23)</f>
        <v>306565748.02999997</v>
      </c>
      <c r="J24" s="76"/>
      <c r="K24" s="59">
        <f>+SUM(K12:K23)</f>
        <v>94855270.969999969</v>
      </c>
      <c r="L24" s="76"/>
      <c r="M24" s="59">
        <f>+SUM(M12:M23)</f>
        <v>240754164.14999992</v>
      </c>
    </row>
    <row r="25" spans="1:13" x14ac:dyDescent="0.4">
      <c r="A25" s="9"/>
      <c r="B25" s="9" t="s">
        <v>60</v>
      </c>
      <c r="C25" s="9"/>
      <c r="D25" s="9"/>
      <c r="E25" s="16"/>
      <c r="F25" s="16"/>
      <c r="G25" s="44"/>
      <c r="H25" s="68"/>
      <c r="I25" s="44"/>
      <c r="J25" s="68"/>
      <c r="K25" s="44"/>
      <c r="L25" s="68"/>
      <c r="M25" s="44"/>
    </row>
    <row r="26" spans="1:13" x14ac:dyDescent="0.4">
      <c r="A26" s="9"/>
      <c r="B26" s="9"/>
      <c r="C26" s="14" t="s">
        <v>97</v>
      </c>
      <c r="D26" s="9"/>
      <c r="E26" s="23">
        <v>4.3</v>
      </c>
      <c r="F26" s="15"/>
      <c r="G26" s="59">
        <v>-31926076.129999999</v>
      </c>
      <c r="H26" s="59"/>
      <c r="I26" s="59">
        <v>206313651.28</v>
      </c>
      <c r="J26" s="59"/>
      <c r="K26" s="59">
        <v>-80887397.859999999</v>
      </c>
      <c r="L26" s="59"/>
      <c r="M26" s="59">
        <v>273246570.08999997</v>
      </c>
    </row>
    <row r="27" spans="1:13" x14ac:dyDescent="0.4">
      <c r="A27" s="9"/>
      <c r="B27" s="9"/>
      <c r="C27" s="9" t="s">
        <v>93</v>
      </c>
      <c r="D27" s="9"/>
      <c r="E27" s="15">
        <v>5</v>
      </c>
      <c r="F27" s="15"/>
      <c r="G27" s="59">
        <v>137496249.00999999</v>
      </c>
      <c r="H27" s="59"/>
      <c r="I27" s="59">
        <v>-21872935.940000001</v>
      </c>
      <c r="J27" s="59"/>
      <c r="K27" s="59">
        <v>35191813.090000004</v>
      </c>
      <c r="L27" s="59"/>
      <c r="M27" s="59">
        <v>-23718463.140000001</v>
      </c>
    </row>
    <row r="28" spans="1:13" x14ac:dyDescent="0.4">
      <c r="A28" s="9"/>
      <c r="B28" s="9"/>
      <c r="C28" s="9" t="s">
        <v>92</v>
      </c>
      <c r="D28" s="9"/>
      <c r="E28" s="23">
        <v>2.2000000000000002</v>
      </c>
      <c r="F28" s="15"/>
      <c r="G28" s="59">
        <v>-20556447.780000001</v>
      </c>
      <c r="H28" s="59"/>
      <c r="I28" s="59">
        <v>2695088.66</v>
      </c>
      <c r="J28" s="59"/>
      <c r="K28" s="59">
        <v>-5035054.05</v>
      </c>
      <c r="L28" s="59"/>
      <c r="M28" s="59">
        <v>-6588292.0999999996</v>
      </c>
    </row>
    <row r="29" spans="1:13" x14ac:dyDescent="0.4">
      <c r="A29" s="9"/>
      <c r="B29" s="9"/>
      <c r="C29" s="9" t="s">
        <v>133</v>
      </c>
      <c r="D29" s="9"/>
      <c r="E29" s="15">
        <v>6</v>
      </c>
      <c r="F29" s="15"/>
      <c r="G29" s="59">
        <v>1210853.1100000029</v>
      </c>
      <c r="H29" s="59"/>
      <c r="I29" s="59">
        <v>-49960897.840000004</v>
      </c>
      <c r="J29" s="59"/>
      <c r="K29" s="59">
        <v>1457614.5800000029</v>
      </c>
      <c r="L29" s="59"/>
      <c r="M29" s="59">
        <v>-55463948.210000001</v>
      </c>
    </row>
    <row r="30" spans="1:13" x14ac:dyDescent="0.4">
      <c r="A30" s="9"/>
      <c r="B30" s="9"/>
      <c r="C30" s="9" t="s">
        <v>134</v>
      </c>
      <c r="D30" s="9"/>
      <c r="E30" s="23">
        <v>2.2999999999999998</v>
      </c>
      <c r="F30" s="15"/>
      <c r="G30" s="59">
        <v>0</v>
      </c>
      <c r="H30" s="59"/>
      <c r="I30" s="59">
        <v>0</v>
      </c>
      <c r="J30" s="59"/>
      <c r="K30" s="59">
        <v>67969332.069999993</v>
      </c>
      <c r="L30" s="59"/>
      <c r="M30" s="59">
        <v>-847929.22</v>
      </c>
    </row>
    <row r="31" spans="1:13" x14ac:dyDescent="0.4">
      <c r="A31" s="9"/>
      <c r="B31" s="9"/>
      <c r="C31" s="9" t="s">
        <v>45</v>
      </c>
      <c r="D31" s="9"/>
      <c r="E31" s="15"/>
      <c r="F31" s="15"/>
      <c r="G31" s="59">
        <v>8388265.5</v>
      </c>
      <c r="H31" s="59"/>
      <c r="I31" s="59">
        <v>793757.84</v>
      </c>
      <c r="J31" s="59"/>
      <c r="K31" s="59">
        <v>8511189.3599999994</v>
      </c>
      <c r="L31" s="59"/>
      <c r="M31" s="59">
        <v>372366.25</v>
      </c>
    </row>
    <row r="32" spans="1:13" x14ac:dyDescent="0.4">
      <c r="A32" s="9"/>
      <c r="B32" s="9"/>
      <c r="C32" s="9" t="s">
        <v>47</v>
      </c>
      <c r="D32" s="9"/>
      <c r="E32" s="8"/>
      <c r="F32" s="15"/>
      <c r="G32" s="59">
        <v>-51364162.920000002</v>
      </c>
      <c r="H32" s="59"/>
      <c r="I32" s="59">
        <v>4621763.76</v>
      </c>
      <c r="J32" s="59"/>
      <c r="K32" s="59">
        <v>-51393790.419999994</v>
      </c>
      <c r="L32" s="59"/>
      <c r="M32" s="59">
        <v>3943846.3</v>
      </c>
    </row>
    <row r="33" spans="1:25" x14ac:dyDescent="0.4">
      <c r="A33" s="9"/>
      <c r="B33" s="9" t="s">
        <v>61</v>
      </c>
      <c r="C33" s="9"/>
      <c r="D33" s="9"/>
      <c r="E33" s="15"/>
      <c r="F33" s="15"/>
      <c r="G33" s="59"/>
      <c r="H33" s="59"/>
      <c r="I33" s="59"/>
      <c r="J33" s="59"/>
      <c r="K33" s="59"/>
      <c r="L33" s="59"/>
      <c r="M33" s="59"/>
    </row>
    <row r="34" spans="1:25" x14ac:dyDescent="0.4">
      <c r="A34" s="9"/>
      <c r="B34" s="9"/>
      <c r="C34" s="9" t="s">
        <v>94</v>
      </c>
      <c r="D34" s="9"/>
      <c r="E34" s="15">
        <v>15</v>
      </c>
      <c r="F34" s="15"/>
      <c r="G34" s="59">
        <v>5591138.8600000003</v>
      </c>
      <c r="H34" s="59"/>
      <c r="I34" s="59">
        <v>218608.29</v>
      </c>
      <c r="J34" s="59"/>
      <c r="K34" s="59">
        <v>0</v>
      </c>
      <c r="L34" s="59"/>
      <c r="M34" s="59">
        <v>0</v>
      </c>
    </row>
    <row r="35" spans="1:25" x14ac:dyDescent="0.4">
      <c r="A35" s="9"/>
      <c r="B35" s="9"/>
      <c r="C35" s="9" t="s">
        <v>95</v>
      </c>
      <c r="D35" s="9"/>
      <c r="E35" s="23"/>
      <c r="F35" s="15"/>
      <c r="G35" s="59">
        <v>0</v>
      </c>
      <c r="H35" s="59"/>
      <c r="I35" s="59">
        <v>0</v>
      </c>
      <c r="J35" s="59"/>
      <c r="K35" s="59">
        <v>0</v>
      </c>
      <c r="L35" s="59"/>
      <c r="M35" s="59">
        <v>-51288750</v>
      </c>
    </row>
    <row r="36" spans="1:25" x14ac:dyDescent="0.4">
      <c r="A36" s="9"/>
      <c r="B36" s="9"/>
      <c r="C36" s="9" t="s">
        <v>135</v>
      </c>
      <c r="D36" s="9"/>
      <c r="E36" s="15">
        <v>16</v>
      </c>
      <c r="F36" s="15"/>
      <c r="G36" s="59">
        <v>-5091639.99</v>
      </c>
      <c r="H36" s="59"/>
      <c r="I36" s="59">
        <v>-9393334.5299999993</v>
      </c>
      <c r="J36" s="59"/>
      <c r="K36" s="59">
        <v>-3020925.74</v>
      </c>
      <c r="L36" s="59"/>
      <c r="M36" s="59">
        <v>-7365164.1900000004</v>
      </c>
    </row>
    <row r="37" spans="1:25" x14ac:dyDescent="0.4">
      <c r="A37" s="9"/>
      <c r="B37" s="9"/>
      <c r="C37" s="9" t="s">
        <v>159</v>
      </c>
      <c r="D37" s="9"/>
      <c r="E37" s="23"/>
      <c r="F37" s="15"/>
      <c r="G37" s="59">
        <v>0</v>
      </c>
      <c r="H37" s="59"/>
      <c r="I37" s="59">
        <v>0</v>
      </c>
      <c r="J37" s="59"/>
      <c r="K37" s="59">
        <v>0</v>
      </c>
      <c r="L37" s="59"/>
      <c r="M37" s="59">
        <v>-5329025.17</v>
      </c>
    </row>
    <row r="38" spans="1:25" x14ac:dyDescent="0.4">
      <c r="A38" s="9"/>
      <c r="B38" s="9"/>
      <c r="C38" s="9" t="s">
        <v>50</v>
      </c>
      <c r="D38" s="9"/>
      <c r="E38" s="15"/>
      <c r="F38" s="15"/>
      <c r="G38" s="59">
        <v>-5014391.2699999996</v>
      </c>
      <c r="H38" s="59"/>
      <c r="I38" s="59">
        <v>2769619.82</v>
      </c>
      <c r="J38" s="59"/>
      <c r="K38" s="59">
        <v>-5045173.46</v>
      </c>
      <c r="L38" s="59"/>
      <c r="M38" s="59">
        <v>3669346.45</v>
      </c>
    </row>
    <row r="39" spans="1:25" x14ac:dyDescent="0.4">
      <c r="A39" s="9"/>
      <c r="B39" s="9"/>
      <c r="C39" s="9" t="s">
        <v>170</v>
      </c>
      <c r="D39" s="9"/>
      <c r="E39" s="15"/>
      <c r="F39" s="15"/>
      <c r="G39" s="78">
        <v>1774861</v>
      </c>
      <c r="H39" s="59"/>
      <c r="I39" s="78">
        <v>1669603</v>
      </c>
      <c r="J39" s="59"/>
      <c r="K39" s="78">
        <v>2604460</v>
      </c>
      <c r="L39" s="59"/>
      <c r="M39" s="78">
        <v>1452189</v>
      </c>
    </row>
    <row r="40" spans="1:25" s="9" customFormat="1" x14ac:dyDescent="0.4">
      <c r="B40" s="9" t="s">
        <v>78</v>
      </c>
      <c r="E40" s="15"/>
      <c r="F40" s="15"/>
      <c r="G40" s="59">
        <f>SUM(G24:G39)</f>
        <v>176480316.85999998</v>
      </c>
      <c r="H40" s="59"/>
      <c r="I40" s="59">
        <f>SUM(I24:I39)</f>
        <v>444420672.36999995</v>
      </c>
      <c r="J40" s="59"/>
      <c r="K40" s="59">
        <f>SUM(K24:K39)</f>
        <v>65207338.539999984</v>
      </c>
      <c r="L40" s="59"/>
      <c r="M40" s="59">
        <f>SUM(M24:M39)</f>
        <v>372836910.20999986</v>
      </c>
    </row>
    <row r="41" spans="1:25" s="9" customFormat="1" x14ac:dyDescent="0.4">
      <c r="C41" s="9" t="s">
        <v>79</v>
      </c>
      <c r="E41" s="15"/>
      <c r="F41" s="15"/>
      <c r="G41" s="59">
        <v>-10968028.84</v>
      </c>
      <c r="H41" s="59"/>
      <c r="I41" s="59">
        <v>-9368010.1300000008</v>
      </c>
      <c r="J41" s="59"/>
      <c r="K41" s="59">
        <v>-11205807.359999999</v>
      </c>
      <c r="L41" s="59"/>
      <c r="M41" s="59">
        <v>-11177459.529999999</v>
      </c>
    </row>
    <row r="42" spans="1:25" s="9" customFormat="1" x14ac:dyDescent="0.4">
      <c r="C42" s="9" t="s">
        <v>80</v>
      </c>
      <c r="E42" s="15"/>
      <c r="F42" s="15"/>
      <c r="G42" s="59">
        <v>-16198404.630000001</v>
      </c>
      <c r="H42" s="59"/>
      <c r="I42" s="59">
        <v>-58481333.229999997</v>
      </c>
      <c r="J42" s="59"/>
      <c r="K42" s="59">
        <v>-15987540.060000001</v>
      </c>
      <c r="L42" s="59"/>
      <c r="M42" s="59">
        <v>-57542341.399999999</v>
      </c>
    </row>
    <row r="43" spans="1:25" x14ac:dyDescent="0.4">
      <c r="A43" s="9"/>
      <c r="B43" s="9"/>
      <c r="C43" s="9"/>
      <c r="D43" s="9" t="s">
        <v>81</v>
      </c>
      <c r="E43" s="15"/>
      <c r="F43" s="15"/>
      <c r="G43" s="73">
        <f>SUM(G40:G42)</f>
        <v>149313883.38999999</v>
      </c>
      <c r="H43" s="59"/>
      <c r="I43" s="73">
        <f>SUM(I40:I42)</f>
        <v>376571329.00999993</v>
      </c>
      <c r="J43" s="59"/>
      <c r="K43" s="73">
        <f>SUM(K40:K42)</f>
        <v>38013991.119999982</v>
      </c>
      <c r="L43" s="59"/>
      <c r="M43" s="73">
        <f>SUM(M40:M42)</f>
        <v>304117109.27999991</v>
      </c>
    </row>
    <row r="44" spans="1:25" ht="12" customHeight="1" x14ac:dyDescent="0.4">
      <c r="A44" s="9"/>
      <c r="B44" s="9"/>
      <c r="C44" s="9"/>
      <c r="D44" s="9"/>
      <c r="E44" s="15"/>
      <c r="F44" s="15"/>
      <c r="G44" s="76"/>
      <c r="H44" s="59"/>
      <c r="I44" s="76"/>
      <c r="J44" s="59"/>
      <c r="K44" s="76"/>
      <c r="L44" s="59"/>
      <c r="M44" s="76"/>
    </row>
    <row r="45" spans="1:25" x14ac:dyDescent="0.4">
      <c r="A45" s="5" t="s">
        <v>200</v>
      </c>
      <c r="B45" s="9"/>
      <c r="C45" s="9"/>
      <c r="D45" s="9"/>
      <c r="E45" s="15"/>
      <c r="F45" s="15"/>
      <c r="G45" s="76"/>
      <c r="H45" s="59"/>
      <c r="I45" s="76"/>
      <c r="J45" s="59"/>
      <c r="K45" s="76"/>
      <c r="L45" s="59"/>
      <c r="M45" s="76"/>
    </row>
    <row r="46" spans="1:25" x14ac:dyDescent="0.4">
      <c r="A46" s="5"/>
      <c r="B46" s="9"/>
      <c r="C46" s="9"/>
      <c r="D46" s="9"/>
      <c r="E46" s="15"/>
      <c r="F46" s="15"/>
      <c r="G46" s="17"/>
      <c r="H46" s="8"/>
      <c r="I46" s="17"/>
      <c r="J46" s="8"/>
      <c r="K46" s="17"/>
      <c r="L46" s="8"/>
      <c r="M46" s="17"/>
    </row>
    <row r="47" spans="1:25" x14ac:dyDescent="0.4">
      <c r="A47" s="5"/>
      <c r="B47" s="9"/>
      <c r="C47" s="9"/>
      <c r="D47" s="9"/>
      <c r="E47" s="15"/>
      <c r="F47" s="15"/>
      <c r="G47" s="17"/>
      <c r="H47" s="8"/>
      <c r="I47" s="17"/>
      <c r="J47" s="8"/>
      <c r="K47" s="17"/>
      <c r="L47" s="8"/>
      <c r="M47" s="17"/>
    </row>
    <row r="48" spans="1:25" s="5" customFormat="1" x14ac:dyDescent="0.4">
      <c r="A48" s="129"/>
      <c r="B48" s="18" t="s">
        <v>21</v>
      </c>
      <c r="C48" s="129"/>
      <c r="D48" s="18"/>
      <c r="E48" s="129"/>
      <c r="F48" s="18" t="s">
        <v>21</v>
      </c>
      <c r="G48" s="129"/>
      <c r="H48" s="129"/>
      <c r="I48" s="129"/>
      <c r="J48" s="129"/>
      <c r="K48" s="129"/>
      <c r="L48" s="129"/>
      <c r="M48" s="129"/>
      <c r="N48" s="12"/>
      <c r="O48" s="12"/>
      <c r="P48" s="17"/>
      <c r="Q48" s="12"/>
      <c r="R48" s="12"/>
      <c r="S48" s="12"/>
      <c r="T48" s="12"/>
      <c r="U48" s="12"/>
      <c r="V48" s="12"/>
      <c r="W48" s="12"/>
      <c r="X48" s="12"/>
      <c r="Y48" s="12"/>
    </row>
    <row r="49" spans="1:25" s="5" customFormat="1" x14ac:dyDescent="0.4">
      <c r="A49" s="129"/>
      <c r="B49" s="18"/>
      <c r="C49" s="129"/>
      <c r="D49" s="18"/>
      <c r="E49" s="129"/>
      <c r="F49" s="18"/>
      <c r="G49" s="129"/>
      <c r="H49" s="129"/>
      <c r="I49" s="129"/>
      <c r="J49" s="129"/>
      <c r="K49" s="129"/>
      <c r="L49" s="129"/>
      <c r="M49" s="129"/>
      <c r="N49" s="12"/>
      <c r="O49" s="12"/>
      <c r="P49" s="17"/>
      <c r="Q49" s="12"/>
      <c r="R49" s="12"/>
      <c r="S49" s="12"/>
      <c r="T49" s="12"/>
      <c r="U49" s="12"/>
      <c r="V49" s="12"/>
      <c r="W49" s="12"/>
      <c r="X49" s="12"/>
      <c r="Y49" s="12"/>
    </row>
    <row r="50" spans="1:25" s="5" customFormat="1" x14ac:dyDescent="0.4">
      <c r="A50" s="129"/>
      <c r="B50" s="18"/>
      <c r="C50" s="129"/>
      <c r="D50" s="18"/>
      <c r="E50" s="129"/>
      <c r="F50" s="18"/>
      <c r="G50" s="129"/>
      <c r="H50" s="129"/>
      <c r="I50" s="129"/>
      <c r="J50" s="129"/>
      <c r="K50" s="145" t="s">
        <v>204</v>
      </c>
      <c r="L50" s="145"/>
      <c r="M50" s="145"/>
      <c r="N50" s="12"/>
      <c r="O50" s="12"/>
      <c r="P50" s="17"/>
      <c r="Q50" s="12"/>
      <c r="R50" s="12"/>
      <c r="S50" s="12"/>
      <c r="T50" s="12"/>
      <c r="U50" s="12"/>
      <c r="V50" s="12"/>
      <c r="W50" s="12"/>
      <c r="X50" s="12"/>
      <c r="Y50" s="12"/>
    </row>
    <row r="51" spans="1:25" x14ac:dyDescent="0.4">
      <c r="A51" s="133" t="s">
        <v>52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</row>
    <row r="52" spans="1:25" x14ac:dyDescent="0.4">
      <c r="A52" s="138" t="s">
        <v>29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</row>
    <row r="53" spans="1:25" x14ac:dyDescent="0.4">
      <c r="A53" s="138" t="str">
        <f>+A4</f>
        <v>สำหรับงวดเก้าเดือนสิ้นสุดวันที่ 30 กันยายน 2562</v>
      </c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</row>
    <row r="54" spans="1:25" ht="9.75" customHeight="1" x14ac:dyDescent="0.4">
      <c r="A54" s="130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</row>
    <row r="55" spans="1:25" x14ac:dyDescent="0.4">
      <c r="A55" s="130"/>
      <c r="B55" s="130"/>
      <c r="C55" s="130"/>
      <c r="D55" s="130"/>
      <c r="E55" s="130"/>
      <c r="F55" s="130"/>
      <c r="G55" s="141" t="s">
        <v>13</v>
      </c>
      <c r="H55" s="141"/>
      <c r="I55" s="141"/>
      <c r="J55" s="141"/>
      <c r="K55" s="141"/>
      <c r="L55" s="141"/>
      <c r="M55" s="141"/>
    </row>
    <row r="56" spans="1:25" x14ac:dyDescent="0.4">
      <c r="G56" s="141" t="s">
        <v>34</v>
      </c>
      <c r="H56" s="141"/>
      <c r="I56" s="141"/>
      <c r="J56" s="4"/>
      <c r="K56" s="141" t="s">
        <v>35</v>
      </c>
      <c r="L56" s="141"/>
      <c r="M56" s="141"/>
    </row>
    <row r="57" spans="1:25" x14ac:dyDescent="0.4">
      <c r="G57" s="134" t="str">
        <f>+G8</f>
        <v>สำหรับงวดเก้าเดือนสิ้นสุดวันที่ 30 กันยายน</v>
      </c>
      <c r="H57" s="134"/>
      <c r="I57" s="134"/>
      <c r="J57" s="134"/>
      <c r="K57" s="134"/>
      <c r="L57" s="134"/>
      <c r="M57" s="134"/>
    </row>
    <row r="58" spans="1:25" ht="18.75" customHeight="1" x14ac:dyDescent="0.4">
      <c r="G58" s="31" t="str">
        <f>+G9</f>
        <v>2562</v>
      </c>
      <c r="H58" s="129"/>
      <c r="I58" s="31" t="str">
        <f>+I9</f>
        <v>2561</v>
      </c>
      <c r="J58" s="21"/>
      <c r="K58" s="31" t="str">
        <f>+K9</f>
        <v>2562</v>
      </c>
      <c r="L58" s="129"/>
      <c r="M58" s="31" t="str">
        <f>+M9</f>
        <v>2561</v>
      </c>
      <c r="N58" s="113"/>
      <c r="O58" s="21"/>
    </row>
    <row r="59" spans="1:25" x14ac:dyDescent="0.4">
      <c r="A59" s="9" t="s">
        <v>7</v>
      </c>
      <c r="B59" s="9"/>
      <c r="C59" s="9"/>
      <c r="D59" s="9"/>
      <c r="E59" s="15"/>
      <c r="F59" s="15"/>
      <c r="G59" s="8"/>
      <c r="H59" s="8"/>
      <c r="I59" s="8"/>
      <c r="J59" s="8"/>
      <c r="K59" s="8"/>
      <c r="L59" s="8"/>
      <c r="M59" s="8"/>
    </row>
    <row r="60" spans="1:25" ht="18" hidden="1" customHeight="1" x14ac:dyDescent="0.4">
      <c r="A60" s="9"/>
      <c r="B60" s="9" t="s">
        <v>178</v>
      </c>
      <c r="C60" s="9"/>
      <c r="D60" s="9"/>
      <c r="E60" s="129"/>
      <c r="F60" s="15"/>
      <c r="G60" s="59">
        <v>0</v>
      </c>
      <c r="H60" s="59"/>
      <c r="I60" s="59">
        <v>0</v>
      </c>
      <c r="J60" s="59"/>
      <c r="K60" s="8">
        <v>0</v>
      </c>
      <c r="L60" s="59"/>
      <c r="M60" s="8">
        <v>0</v>
      </c>
    </row>
    <row r="61" spans="1:25" x14ac:dyDescent="0.4">
      <c r="A61" s="9"/>
      <c r="B61" s="9" t="s">
        <v>140</v>
      </c>
      <c r="C61" s="9"/>
      <c r="D61" s="9"/>
      <c r="E61" s="129">
        <v>9</v>
      </c>
      <c r="F61" s="15"/>
      <c r="G61" s="59">
        <v>31.81</v>
      </c>
      <c r="H61" s="59"/>
      <c r="I61" s="59">
        <v>-123999995.26000001</v>
      </c>
      <c r="J61" s="59"/>
      <c r="K61" s="59">
        <v>0</v>
      </c>
      <c r="L61" s="59"/>
      <c r="M61" s="59">
        <v>-124000000</v>
      </c>
    </row>
    <row r="62" spans="1:25" s="9" customFormat="1" x14ac:dyDescent="0.4">
      <c r="B62" s="9" t="s">
        <v>228</v>
      </c>
      <c r="E62" s="15">
        <v>11</v>
      </c>
      <c r="F62" s="15"/>
      <c r="G62" s="59">
        <v>0</v>
      </c>
      <c r="H62" s="59"/>
      <c r="I62" s="59">
        <v>-255989.03</v>
      </c>
      <c r="J62" s="59"/>
      <c r="K62" s="59">
        <v>0</v>
      </c>
      <c r="L62" s="59"/>
      <c r="M62" s="59">
        <v>-24476.63</v>
      </c>
    </row>
    <row r="63" spans="1:25" x14ac:dyDescent="0.4">
      <c r="A63" s="9"/>
      <c r="B63" s="9" t="s">
        <v>179</v>
      </c>
      <c r="D63" s="9"/>
      <c r="E63" s="15" t="s">
        <v>194</v>
      </c>
      <c r="F63" s="15"/>
      <c r="G63" s="59">
        <v>85000000</v>
      </c>
      <c r="H63" s="59"/>
      <c r="I63" s="59">
        <v>-590000000</v>
      </c>
      <c r="J63" s="59"/>
      <c r="K63" s="59">
        <v>85000000</v>
      </c>
      <c r="L63" s="59"/>
      <c r="M63" s="59">
        <v>-590000000</v>
      </c>
    </row>
    <row r="64" spans="1:25" x14ac:dyDescent="0.4">
      <c r="A64" s="9"/>
      <c r="B64" s="9" t="s">
        <v>180</v>
      </c>
      <c r="D64" s="9"/>
      <c r="E64" s="23">
        <v>2.4</v>
      </c>
      <c r="F64" s="15"/>
      <c r="G64" s="59">
        <v>0</v>
      </c>
      <c r="H64" s="59"/>
      <c r="I64" s="59">
        <v>0</v>
      </c>
      <c r="J64" s="59"/>
      <c r="K64" s="59">
        <v>-403832080</v>
      </c>
      <c r="L64" s="59"/>
      <c r="M64" s="59">
        <v>-66600000</v>
      </c>
    </row>
    <row r="65" spans="1:13" x14ac:dyDescent="0.4">
      <c r="A65" s="9"/>
      <c r="B65" s="9" t="s">
        <v>177</v>
      </c>
      <c r="D65" s="9"/>
      <c r="E65" s="23"/>
      <c r="F65" s="15"/>
      <c r="G65" s="59">
        <v>13780954.09</v>
      </c>
      <c r="H65" s="59"/>
      <c r="I65" s="59">
        <v>13781318.710000001</v>
      </c>
      <c r="J65" s="59"/>
      <c r="K65" s="59">
        <v>12087647.34</v>
      </c>
      <c r="L65" s="59"/>
      <c r="M65" s="59">
        <v>13264772.109999999</v>
      </c>
    </row>
    <row r="66" spans="1:13" x14ac:dyDescent="0.4">
      <c r="A66" s="9"/>
      <c r="B66" s="9" t="s">
        <v>187</v>
      </c>
      <c r="C66" s="9"/>
      <c r="D66" s="9"/>
      <c r="E66" s="129"/>
      <c r="F66" s="15"/>
      <c r="G66" s="59">
        <v>0</v>
      </c>
      <c r="H66" s="59"/>
      <c r="I66" s="59">
        <v>0</v>
      </c>
      <c r="J66" s="59"/>
      <c r="K66" s="59">
        <v>560010720</v>
      </c>
      <c r="L66" s="59"/>
      <c r="M66" s="59">
        <v>331358080</v>
      </c>
    </row>
    <row r="67" spans="1:13" x14ac:dyDescent="0.4">
      <c r="A67" s="9"/>
      <c r="B67" s="9"/>
      <c r="C67" s="9"/>
      <c r="D67" s="9" t="s">
        <v>75</v>
      </c>
      <c r="E67" s="15"/>
      <c r="F67" s="15"/>
      <c r="G67" s="73">
        <f>SUM(G60:G66)</f>
        <v>98780985.900000006</v>
      </c>
      <c r="H67" s="76"/>
      <c r="I67" s="73">
        <f>SUM(I60:I66)</f>
        <v>-700474665.57999992</v>
      </c>
      <c r="J67" s="76"/>
      <c r="K67" s="73">
        <f>SUM(K60:K66)</f>
        <v>253266287.33999997</v>
      </c>
      <c r="L67" s="76"/>
      <c r="M67" s="73">
        <f>SUM(M60:M66)</f>
        <v>-436001624.51999998</v>
      </c>
    </row>
    <row r="68" spans="1:13" x14ac:dyDescent="0.4">
      <c r="A68" s="9" t="s">
        <v>11</v>
      </c>
      <c r="B68" s="9"/>
      <c r="C68" s="9"/>
      <c r="D68" s="9"/>
      <c r="E68" s="15"/>
      <c r="F68" s="15"/>
      <c r="G68" s="76"/>
      <c r="H68" s="76"/>
      <c r="I68" s="76"/>
      <c r="J68" s="76"/>
      <c r="K68" s="76"/>
      <c r="L68" s="76"/>
      <c r="M68" s="76"/>
    </row>
    <row r="69" spans="1:13" s="9" customFormat="1" x14ac:dyDescent="0.4">
      <c r="B69" s="9" t="s">
        <v>181</v>
      </c>
      <c r="E69" s="15">
        <v>14</v>
      </c>
      <c r="F69" s="15"/>
      <c r="G69" s="59">
        <v>0</v>
      </c>
      <c r="H69" s="59"/>
      <c r="I69" s="59">
        <v>400000000</v>
      </c>
      <c r="J69" s="59"/>
      <c r="K69" s="59">
        <v>0</v>
      </c>
      <c r="L69" s="59"/>
      <c r="M69" s="59">
        <v>400000000</v>
      </c>
    </row>
    <row r="70" spans="1:13" s="9" customFormat="1" x14ac:dyDescent="0.4">
      <c r="B70" s="9" t="s">
        <v>144</v>
      </c>
      <c r="E70" s="23">
        <v>2.5</v>
      </c>
      <c r="F70" s="15"/>
      <c r="G70" s="59">
        <v>0</v>
      </c>
      <c r="H70" s="59"/>
      <c r="I70" s="59">
        <v>0</v>
      </c>
      <c r="J70" s="59"/>
      <c r="K70" s="59">
        <v>-30000000</v>
      </c>
      <c r="L70" s="59"/>
      <c r="M70" s="59">
        <v>-142388800</v>
      </c>
    </row>
    <row r="71" spans="1:13" s="9" customFormat="1" hidden="1" x14ac:dyDescent="0.4">
      <c r="B71" s="9" t="s">
        <v>182</v>
      </c>
      <c r="E71" s="15"/>
      <c r="F71" s="15"/>
      <c r="G71" s="76">
        <v>0</v>
      </c>
      <c r="H71" s="76"/>
      <c r="I71" s="76">
        <v>0</v>
      </c>
      <c r="J71" s="76"/>
      <c r="K71" s="76">
        <v>0</v>
      </c>
      <c r="L71" s="76"/>
      <c r="M71" s="76">
        <v>0</v>
      </c>
    </row>
    <row r="72" spans="1:13" s="9" customFormat="1" x14ac:dyDescent="0.4">
      <c r="B72" s="12" t="s">
        <v>165</v>
      </c>
      <c r="E72" s="23"/>
      <c r="F72" s="15"/>
      <c r="G72" s="59">
        <v>465250</v>
      </c>
      <c r="H72" s="59"/>
      <c r="I72" s="59">
        <v>0</v>
      </c>
      <c r="J72" s="59"/>
      <c r="K72" s="76">
        <v>465250</v>
      </c>
      <c r="L72" s="59"/>
      <c r="M72" s="76">
        <v>0</v>
      </c>
    </row>
    <row r="73" spans="1:13" s="9" customFormat="1" x14ac:dyDescent="0.4">
      <c r="B73" s="12" t="s">
        <v>214</v>
      </c>
      <c r="E73" s="15"/>
      <c r="F73" s="15"/>
      <c r="G73" s="59"/>
      <c r="H73" s="59"/>
      <c r="I73" s="59"/>
      <c r="J73" s="59"/>
      <c r="K73" s="76"/>
      <c r="L73" s="59"/>
      <c r="M73" s="76"/>
    </row>
    <row r="74" spans="1:13" s="9" customFormat="1" x14ac:dyDescent="0.4">
      <c r="B74" s="12"/>
      <c r="C74" s="9" t="s">
        <v>215</v>
      </c>
      <c r="E74" s="15">
        <v>19</v>
      </c>
      <c r="F74" s="15"/>
      <c r="G74" s="59">
        <v>39079.25</v>
      </c>
      <c r="H74" s="59"/>
      <c r="I74" s="59">
        <v>0</v>
      </c>
      <c r="J74" s="59"/>
      <c r="K74" s="76">
        <v>39079.25</v>
      </c>
      <c r="L74" s="59"/>
      <c r="M74" s="76">
        <v>0</v>
      </c>
    </row>
    <row r="75" spans="1:13" x14ac:dyDescent="0.4">
      <c r="A75" s="9"/>
      <c r="B75" s="9" t="s">
        <v>211</v>
      </c>
      <c r="C75" s="9"/>
      <c r="D75" s="9"/>
      <c r="E75" s="15">
        <v>21</v>
      </c>
      <c r="F75" s="15"/>
      <c r="G75" s="78">
        <v>-225541414.63999999</v>
      </c>
      <c r="H75" s="76"/>
      <c r="I75" s="78">
        <v>-281880243.30000001</v>
      </c>
      <c r="J75" s="76"/>
      <c r="K75" s="78">
        <v>-225541414.63999999</v>
      </c>
      <c r="L75" s="76"/>
      <c r="M75" s="78">
        <v>-281880243.30000001</v>
      </c>
    </row>
    <row r="76" spans="1:13" hidden="1" x14ac:dyDescent="0.4">
      <c r="A76" s="9"/>
      <c r="B76" s="9" t="s">
        <v>142</v>
      </c>
      <c r="C76" s="9"/>
      <c r="D76" s="9"/>
      <c r="E76" s="129">
        <v>4.3</v>
      </c>
      <c r="F76" s="15"/>
      <c r="G76" s="78">
        <f>-132351417.18+132351417.18</f>
        <v>0</v>
      </c>
      <c r="H76" s="76"/>
      <c r="I76" s="78">
        <f>-132351417.18+132351417.18</f>
        <v>0</v>
      </c>
      <c r="J76" s="76"/>
      <c r="K76" s="78">
        <v>0</v>
      </c>
      <c r="L76" s="76"/>
      <c r="M76" s="78">
        <v>0</v>
      </c>
    </row>
    <row r="77" spans="1:13" x14ac:dyDescent="0.4">
      <c r="A77" s="9"/>
      <c r="B77" s="9"/>
      <c r="C77" s="9"/>
      <c r="D77" s="9" t="s">
        <v>76</v>
      </c>
      <c r="E77" s="15"/>
      <c r="F77" s="15"/>
      <c r="G77" s="78">
        <f>SUM(G69:G76)</f>
        <v>-225037085.38999999</v>
      </c>
      <c r="H77" s="76"/>
      <c r="I77" s="78">
        <f>SUM(I69:I76)</f>
        <v>118119756.69999999</v>
      </c>
      <c r="J77" s="76"/>
      <c r="K77" s="78">
        <f>SUM(K69:K76)</f>
        <v>-255037085.38999999</v>
      </c>
      <c r="L77" s="76"/>
      <c r="M77" s="78">
        <f>SUM(M69:M76)</f>
        <v>-24269043.300000012</v>
      </c>
    </row>
    <row r="78" spans="1:13" ht="9" hidden="1" customHeight="1" x14ac:dyDescent="0.4">
      <c r="A78" s="9"/>
      <c r="B78" s="9"/>
      <c r="C78" s="9"/>
      <c r="D78" s="9"/>
      <c r="E78" s="15"/>
      <c r="F78" s="15"/>
      <c r="G78" s="76"/>
      <c r="H78" s="76"/>
      <c r="I78" s="76"/>
      <c r="J78" s="76"/>
      <c r="K78" s="76"/>
      <c r="L78" s="76"/>
      <c r="M78" s="76"/>
    </row>
    <row r="79" spans="1:13" x14ac:dyDescent="0.4">
      <c r="A79" s="9" t="s">
        <v>54</v>
      </c>
      <c r="B79" s="9"/>
      <c r="C79" s="9"/>
      <c r="D79" s="9"/>
      <c r="E79" s="15"/>
      <c r="F79" s="15"/>
      <c r="G79" s="73">
        <v>-17226157.120000001</v>
      </c>
      <c r="H79" s="76"/>
      <c r="I79" s="73">
        <v>-23417962.5</v>
      </c>
      <c r="J79" s="76"/>
      <c r="K79" s="78">
        <v>0</v>
      </c>
      <c r="L79" s="76"/>
      <c r="M79" s="78">
        <v>0</v>
      </c>
    </row>
    <row r="80" spans="1:13" x14ac:dyDescent="0.4">
      <c r="A80" s="9" t="s">
        <v>12</v>
      </c>
      <c r="B80" s="9"/>
      <c r="C80" s="9"/>
      <c r="D80" s="9"/>
      <c r="E80" s="15"/>
      <c r="F80" s="15"/>
      <c r="G80" s="95">
        <f>+G77+G67+G43+G79</f>
        <v>5831626.7800000049</v>
      </c>
      <c r="H80" s="59"/>
      <c r="I80" s="95">
        <f>+I77+I67+I43+I79</f>
        <v>-229201542.36999995</v>
      </c>
      <c r="J80" s="76"/>
      <c r="K80" s="77">
        <f>+K77+K67+K43+K79</f>
        <v>36243193.06999997</v>
      </c>
      <c r="L80" s="76"/>
      <c r="M80" s="77">
        <f>+M77+M67+M43+M79</f>
        <v>-156153558.54000008</v>
      </c>
    </row>
    <row r="81" spans="1:25" x14ac:dyDescent="0.4">
      <c r="A81" s="9" t="s">
        <v>233</v>
      </c>
      <c r="B81" s="9"/>
      <c r="C81" s="9"/>
      <c r="D81" s="9"/>
      <c r="E81" s="15"/>
      <c r="F81" s="15"/>
      <c r="G81" s="71">
        <v>170710951.13999999</v>
      </c>
      <c r="H81" s="59"/>
      <c r="I81" s="71">
        <v>450323877</v>
      </c>
      <c r="J81" s="59"/>
      <c r="K81" s="59">
        <v>29506348</v>
      </c>
      <c r="L81" s="59"/>
      <c r="M81" s="59">
        <v>256250858.19999999</v>
      </c>
      <c r="O81" s="6">
        <f>-G81+'งบแสดงฐานะการเงิน Q3_62'!H12</f>
        <v>0</v>
      </c>
      <c r="P81" s="14">
        <f>K81-'งบแสดงฐานะการเงิน Q3_62'!L12</f>
        <v>0</v>
      </c>
    </row>
    <row r="82" spans="1:25" ht="18.75" thickBot="1" x14ac:dyDescent="0.45">
      <c r="A82" s="9" t="s">
        <v>217</v>
      </c>
      <c r="B82" s="9"/>
      <c r="C82" s="9"/>
      <c r="D82" s="9"/>
      <c r="E82" s="15"/>
      <c r="F82" s="15"/>
      <c r="G82" s="74">
        <f>SUM(G80:G81)</f>
        <v>176542577.91999999</v>
      </c>
      <c r="H82" s="59"/>
      <c r="I82" s="74">
        <f>SUM(I80:I81)</f>
        <v>221122334.63000005</v>
      </c>
      <c r="J82" s="59"/>
      <c r="K82" s="74">
        <f>SUM(K80:K81)</f>
        <v>65749541.06999997</v>
      </c>
      <c r="L82" s="59"/>
      <c r="M82" s="74">
        <f>SUM(M80:M81)</f>
        <v>100097299.65999991</v>
      </c>
      <c r="O82" s="14">
        <f>G82-'งบแสดงฐานะการเงิน Q3_62'!F12</f>
        <v>0</v>
      </c>
      <c r="P82" s="14">
        <f>K82-'งบแสดงฐานะการเงิน Q3_62'!J12</f>
        <v>0</v>
      </c>
    </row>
    <row r="83" spans="1:25" ht="9" customHeight="1" thickTop="1" x14ac:dyDescent="0.4">
      <c r="A83" s="9"/>
      <c r="B83" s="9"/>
      <c r="C83" s="9"/>
      <c r="D83" s="9"/>
      <c r="E83" s="15"/>
      <c r="F83" s="15"/>
      <c r="G83" s="76"/>
      <c r="H83" s="59"/>
      <c r="I83" s="76"/>
      <c r="J83" s="59"/>
      <c r="K83" s="76"/>
      <c r="L83" s="59"/>
      <c r="M83" s="76"/>
    </row>
    <row r="84" spans="1:25" hidden="1" x14ac:dyDescent="0.4">
      <c r="A84" s="70" t="s">
        <v>120</v>
      </c>
      <c r="G84" s="44"/>
      <c r="H84" s="44"/>
      <c r="I84" s="44"/>
      <c r="J84" s="44"/>
      <c r="K84" s="44"/>
      <c r="L84" s="44"/>
      <c r="M84" s="44"/>
    </row>
    <row r="85" spans="1:25" s="64" customFormat="1" hidden="1" x14ac:dyDescent="0.4">
      <c r="A85" s="9"/>
      <c r="B85" s="9" t="s">
        <v>183</v>
      </c>
      <c r="C85" s="9"/>
      <c r="D85" s="9"/>
      <c r="E85" s="15"/>
      <c r="F85" s="15"/>
      <c r="G85" s="76">
        <v>0</v>
      </c>
      <c r="H85" s="59"/>
      <c r="I85" s="76">
        <v>0</v>
      </c>
      <c r="J85" s="59"/>
      <c r="K85" s="76">
        <v>0</v>
      </c>
      <c r="L85" s="59"/>
      <c r="M85" s="76">
        <v>0</v>
      </c>
    </row>
    <row r="86" spans="1:25" s="64" customFormat="1" hidden="1" x14ac:dyDescent="0.4">
      <c r="A86" s="9"/>
      <c r="B86" s="9" t="s">
        <v>184</v>
      </c>
      <c r="C86" s="9"/>
      <c r="D86" s="9"/>
      <c r="E86" s="15"/>
      <c r="F86" s="15"/>
      <c r="G86" s="76">
        <v>0</v>
      </c>
      <c r="H86" s="59"/>
      <c r="I86" s="76">
        <v>0</v>
      </c>
      <c r="J86" s="59"/>
      <c r="K86" s="76">
        <v>0</v>
      </c>
      <c r="L86" s="59"/>
      <c r="M86" s="76">
        <v>0</v>
      </c>
    </row>
    <row r="87" spans="1:25" s="64" customFormat="1" hidden="1" x14ac:dyDescent="0.4">
      <c r="A87" s="9"/>
      <c r="B87" s="9" t="s">
        <v>185</v>
      </c>
      <c r="C87" s="9"/>
      <c r="D87" s="9"/>
      <c r="E87" s="15"/>
      <c r="F87" s="15"/>
      <c r="G87" s="76">
        <v>0</v>
      </c>
      <c r="H87" s="59"/>
      <c r="I87" s="76">
        <v>0</v>
      </c>
      <c r="J87" s="59"/>
      <c r="K87" s="76">
        <v>0</v>
      </c>
      <c r="L87" s="59"/>
      <c r="M87" s="76">
        <v>0</v>
      </c>
    </row>
    <row r="88" spans="1:25" s="64" customFormat="1" hidden="1" x14ac:dyDescent="0.4">
      <c r="A88" s="9"/>
      <c r="B88" s="9" t="s">
        <v>186</v>
      </c>
      <c r="C88" s="9"/>
      <c r="D88" s="9"/>
      <c r="E88" s="15"/>
      <c r="F88" s="15"/>
      <c r="G88" s="76">
        <v>0</v>
      </c>
      <c r="H88" s="59"/>
      <c r="I88" s="76">
        <v>0</v>
      </c>
      <c r="J88" s="59"/>
      <c r="K88" s="76">
        <v>0</v>
      </c>
      <c r="L88" s="59"/>
      <c r="M88" s="76">
        <v>0</v>
      </c>
    </row>
    <row r="89" spans="1:25" s="64" customFormat="1" x14ac:dyDescent="0.4">
      <c r="B89" s="63"/>
      <c r="D89" s="63"/>
      <c r="E89" s="63"/>
      <c r="F89" s="63"/>
      <c r="G89" s="67"/>
      <c r="H89" s="63"/>
      <c r="I89" s="65"/>
      <c r="J89" s="63"/>
      <c r="K89" s="67"/>
      <c r="L89" s="63"/>
      <c r="M89" s="67"/>
    </row>
    <row r="90" spans="1:25" s="64" customFormat="1" x14ac:dyDescent="0.4">
      <c r="A90" s="5" t="s">
        <v>200</v>
      </c>
      <c r="B90" s="63"/>
      <c r="D90" s="63"/>
      <c r="E90" s="63"/>
      <c r="F90" s="63"/>
      <c r="G90" s="67"/>
      <c r="H90" s="63"/>
      <c r="I90" s="65"/>
      <c r="J90" s="63"/>
      <c r="K90" s="67"/>
      <c r="L90" s="63"/>
      <c r="M90" s="67"/>
    </row>
    <row r="91" spans="1:25" s="64" customFormat="1" x14ac:dyDescent="0.4">
      <c r="B91" s="63"/>
      <c r="D91" s="63"/>
      <c r="E91" s="63"/>
      <c r="F91" s="63"/>
      <c r="G91" s="67"/>
      <c r="H91" s="63"/>
      <c r="I91" s="65"/>
      <c r="J91" s="63"/>
      <c r="K91" s="67"/>
      <c r="L91" s="63"/>
      <c r="M91" s="67"/>
    </row>
    <row r="93" spans="1:25" x14ac:dyDescent="0.4">
      <c r="A93" s="5"/>
    </row>
    <row r="94" spans="1:25" x14ac:dyDescent="0.4">
      <c r="A94" s="5"/>
    </row>
    <row r="95" spans="1:25" x14ac:dyDescent="0.4">
      <c r="A95" s="5"/>
    </row>
    <row r="96" spans="1:25" s="5" customFormat="1" x14ac:dyDescent="0.4">
      <c r="A96" s="129"/>
      <c r="B96" s="18" t="s">
        <v>21</v>
      </c>
      <c r="C96" s="129"/>
      <c r="D96" s="18"/>
      <c r="E96" s="129"/>
      <c r="F96" s="18" t="s">
        <v>21</v>
      </c>
      <c r="G96" s="129"/>
      <c r="H96" s="129"/>
      <c r="I96" s="129"/>
      <c r="J96" s="129"/>
      <c r="K96" s="129"/>
      <c r="L96" s="129"/>
      <c r="M96" s="129"/>
      <c r="N96" s="12"/>
      <c r="O96" s="12"/>
      <c r="P96" s="17"/>
      <c r="Q96" s="12"/>
      <c r="R96" s="12"/>
      <c r="S96" s="12"/>
      <c r="T96" s="12"/>
      <c r="U96" s="12"/>
      <c r="V96" s="12"/>
      <c r="W96" s="12"/>
      <c r="X96" s="12"/>
      <c r="Y96" s="12"/>
    </row>
    <row r="97" spans="1:15" hidden="1" x14ac:dyDescent="0.4">
      <c r="E97" s="58"/>
      <c r="O97" s="49"/>
    </row>
    <row r="98" spans="1:15" x14ac:dyDescent="0.4">
      <c r="A98" s="139"/>
      <c r="B98" s="139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</row>
    <row r="100" spans="1:15" hidden="1" x14ac:dyDescent="0.4">
      <c r="A100" s="5"/>
      <c r="D100" s="131" t="s">
        <v>62</v>
      </c>
      <c r="E100" s="130"/>
      <c r="F100" s="130"/>
      <c r="G100" s="8">
        <v>176542577.91999999</v>
      </c>
      <c r="H100" s="17"/>
      <c r="I100" s="8">
        <v>221122334.63</v>
      </c>
      <c r="J100" s="17"/>
      <c r="K100" s="8">
        <v>65749541.07</v>
      </c>
      <c r="L100" s="8"/>
      <c r="M100" s="8">
        <v>100097299.66</v>
      </c>
    </row>
    <row r="101" spans="1:15" hidden="1" x14ac:dyDescent="0.4">
      <c r="A101" s="5"/>
      <c r="D101" s="131" t="s">
        <v>63</v>
      </c>
      <c r="E101" s="130"/>
      <c r="F101" s="130"/>
      <c r="G101" s="8">
        <f>+G100-G82</f>
        <v>0</v>
      </c>
      <c r="H101" s="8"/>
      <c r="I101" s="8">
        <f>+I100-I82</f>
        <v>0</v>
      </c>
      <c r="J101" s="8"/>
      <c r="K101" s="8">
        <f>+K100-K82</f>
        <v>0</v>
      </c>
      <c r="L101" s="8"/>
      <c r="M101" s="8">
        <f>+M100-M82</f>
        <v>0</v>
      </c>
    </row>
    <row r="102" spans="1:15" x14ac:dyDescent="0.4">
      <c r="A102" s="5"/>
      <c r="E102" s="130"/>
      <c r="F102" s="130"/>
    </row>
    <row r="103" spans="1:15" x14ac:dyDescent="0.4">
      <c r="E103" s="130"/>
      <c r="F103" s="130"/>
    </row>
    <row r="104" spans="1:15" x14ac:dyDescent="0.4">
      <c r="E104" s="130"/>
      <c r="F104" s="130"/>
    </row>
    <row r="105" spans="1:15" x14ac:dyDescent="0.4">
      <c r="E105" s="130"/>
      <c r="F105" s="130"/>
    </row>
    <row r="106" spans="1:15" x14ac:dyDescent="0.4">
      <c r="E106" s="130"/>
      <c r="F106" s="130"/>
    </row>
    <row r="107" spans="1:15" x14ac:dyDescent="0.4">
      <c r="E107" s="130"/>
      <c r="F107" s="130"/>
    </row>
    <row r="108" spans="1:15" x14ac:dyDescent="0.4">
      <c r="E108" s="130"/>
      <c r="F108" s="130"/>
    </row>
    <row r="109" spans="1:15" x14ac:dyDescent="0.4">
      <c r="E109" s="130"/>
      <c r="F109" s="130"/>
    </row>
    <row r="110" spans="1:15" x14ac:dyDescent="0.4">
      <c r="E110" s="130"/>
      <c r="F110" s="130"/>
    </row>
    <row r="111" spans="1:15" x14ac:dyDescent="0.4">
      <c r="E111" s="130"/>
      <c r="F111" s="130"/>
    </row>
    <row r="112" spans="1:15" x14ac:dyDescent="0.4">
      <c r="E112" s="130"/>
      <c r="F112" s="130"/>
    </row>
    <row r="113" spans="5:6" x14ac:dyDescent="0.4">
      <c r="E113" s="130"/>
      <c r="F113" s="130"/>
    </row>
    <row r="114" spans="5:6" x14ac:dyDescent="0.4">
      <c r="E114" s="130"/>
      <c r="F114" s="130"/>
    </row>
    <row r="115" spans="5:6" x14ac:dyDescent="0.4">
      <c r="E115" s="130"/>
      <c r="F115" s="130"/>
    </row>
    <row r="116" spans="5:6" x14ac:dyDescent="0.4">
      <c r="E116" s="130"/>
      <c r="F116" s="130"/>
    </row>
    <row r="117" spans="5:6" x14ac:dyDescent="0.4">
      <c r="E117" s="130"/>
      <c r="F117" s="130"/>
    </row>
    <row r="118" spans="5:6" x14ac:dyDescent="0.4">
      <c r="E118" s="130"/>
      <c r="F118" s="130"/>
    </row>
    <row r="119" spans="5:6" x14ac:dyDescent="0.4">
      <c r="E119" s="130"/>
      <c r="F119" s="130"/>
    </row>
    <row r="120" spans="5:6" x14ac:dyDescent="0.4">
      <c r="E120" s="130"/>
      <c r="F120" s="130"/>
    </row>
    <row r="121" spans="5:6" x14ac:dyDescent="0.4">
      <c r="E121" s="130"/>
      <c r="F121" s="130"/>
    </row>
    <row r="122" spans="5:6" x14ac:dyDescent="0.4">
      <c r="E122" s="130"/>
      <c r="F122" s="130"/>
    </row>
    <row r="123" spans="5:6" x14ac:dyDescent="0.4">
      <c r="E123" s="130"/>
      <c r="F123" s="130"/>
    </row>
    <row r="124" spans="5:6" x14ac:dyDescent="0.4">
      <c r="E124" s="130"/>
      <c r="F124" s="130"/>
    </row>
    <row r="125" spans="5:6" x14ac:dyDescent="0.4">
      <c r="E125" s="130"/>
      <c r="F125" s="130"/>
    </row>
    <row r="126" spans="5:6" x14ac:dyDescent="0.4">
      <c r="E126" s="130"/>
      <c r="F126" s="130"/>
    </row>
    <row r="127" spans="5:6" x14ac:dyDescent="0.4">
      <c r="E127" s="130"/>
      <c r="F127" s="130"/>
    </row>
    <row r="128" spans="5:6" x14ac:dyDescent="0.4">
      <c r="E128" s="130"/>
      <c r="F128" s="130"/>
    </row>
    <row r="129" spans="5:6" x14ac:dyDescent="0.4">
      <c r="E129" s="130"/>
      <c r="F129" s="130"/>
    </row>
    <row r="130" spans="5:6" x14ac:dyDescent="0.4">
      <c r="E130" s="130"/>
      <c r="F130" s="130"/>
    </row>
    <row r="131" spans="5:6" x14ac:dyDescent="0.4">
      <c r="E131" s="130"/>
      <c r="F131" s="130"/>
    </row>
    <row r="132" spans="5:6" x14ac:dyDescent="0.4">
      <c r="E132" s="130"/>
      <c r="F132" s="130"/>
    </row>
  </sheetData>
  <mergeCells count="17">
    <mergeCell ref="A98:M98"/>
    <mergeCell ref="G56:I56"/>
    <mergeCell ref="A51:M51"/>
    <mergeCell ref="A52:M52"/>
    <mergeCell ref="K56:M56"/>
    <mergeCell ref="G55:M55"/>
    <mergeCell ref="A53:M53"/>
    <mergeCell ref="G57:M57"/>
    <mergeCell ref="G6:M6"/>
    <mergeCell ref="G7:I7"/>
    <mergeCell ref="K1:M1"/>
    <mergeCell ref="K50:M50"/>
    <mergeCell ref="G8:M8"/>
    <mergeCell ref="A4:M4"/>
    <mergeCell ref="A2:M2"/>
    <mergeCell ref="A3:M3"/>
    <mergeCell ref="K7:M7"/>
  </mergeCells>
  <phoneticPr fontId="0" type="noConversion"/>
  <pageMargins left="0.55000000000000004" right="0" top="0.65" bottom="0" header="0.35" footer="0"/>
  <pageSetup paperSize="9" scale="93" firstPageNumber="10" fitToHeight="2" orientation="portrait" useFirstPageNumber="1" r:id="rId1"/>
  <headerFooter alignWithMargins="0">
    <oddHeader>&amp;L&amp;"Angsana New,Regular"&amp;12สำนักงาน &amp;16เอ. เอ็ม. ที.&amp;12 แอสโซซิเอท</oddHeader>
    <oddFooter>&amp;C&amp;"Angsana New,Regular"&amp;P</oddFooter>
  </headerFooter>
  <rowBreaks count="1" manualBreakCount="1">
    <brk id="49" max="12" man="1"/>
  </rowBreaks>
  <ignoredErrors>
    <ignoredError sqref="H58 J58 L9 J9 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Q3_62</vt:lpstr>
      <vt:lpstr>งบกำไรขาดทุน Q3_62</vt:lpstr>
      <vt:lpstr>เปลี่ยนแปลงรวม</vt:lpstr>
      <vt:lpstr>เปลี่ยนแปลงเฉพาะ</vt:lpstr>
      <vt:lpstr>งบกระแส</vt:lpstr>
      <vt:lpstr>'งบแสดงฐานะการเงิน Q3_62'!chaiyut</vt:lpstr>
      <vt:lpstr>'งบกำไรขาดทุน Q3_62'!chaiyut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Q3_62'!Print_Area</vt:lpstr>
      <vt:lpstr>งบกระแส!Print_Area</vt:lpstr>
      <vt:lpstr>'งบกำไรขาดทุน Q3_62'!Print_Area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2019-11-06T07:53:36Z</cp:lastPrinted>
  <dcterms:created xsi:type="dcterms:W3CDTF">2003-04-30T06:44:25Z</dcterms:created>
  <dcterms:modified xsi:type="dcterms:W3CDTF">2019-11-13T09:06:23Z</dcterms:modified>
</cp:coreProperties>
</file>