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0\9.Draft AMT\Q3-2020 (AMT)\AMT Q3-63 (11.11.63) Draft Final (Dividend)\"/>
    </mc:Choice>
  </mc:AlternateContent>
  <xr:revisionPtr revIDLastSave="0" documentId="13_ncr:1_{7EC7EE18-DC2D-46B8-A906-979CC1729AA0}" xr6:coauthVersionLast="45" xr6:coauthVersionMax="45" xr10:uidLastSave="{00000000-0000-0000-0000-000000000000}"/>
  <bookViews>
    <workbookView xWindow="-120" yWindow="-120" windowWidth="29040" windowHeight="15840" tabRatio="852" xr2:uid="{00000000-000D-0000-FFFF-FFFF00000000}"/>
  </bookViews>
  <sheets>
    <sheet name="งบแสดงฐานะการเงิน Q3_63" sheetId="53" r:id="rId1"/>
    <sheet name="งบกำไรขาดทุน Q3_63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Q3_63'!$A$1:$L$136</definedName>
    <definedName name="chaiyut" localSheetId="1">'งบกำไรขาดทุน Q3_63'!$A$1:$L$95</definedName>
    <definedName name="_xlnm.Database">#REF!</definedName>
    <definedName name="OLE_LINK3" localSheetId="4">งบกระแส!$A$105</definedName>
    <definedName name="prattana" localSheetId="4">งบกระแส!$A$2:$M$107</definedName>
    <definedName name="_xlnm.Print_Area" localSheetId="3">เปลี่ยนแปลงเฉพาะ!$A$1:$P$42</definedName>
    <definedName name="_xlnm.Print_Area" localSheetId="2">เปลี่ยนแปลงรวม!$A$1:$X$43</definedName>
    <definedName name="_xlnm.Print_Area" localSheetId="0">'งบแสดงฐานะการเงิน Q3_63'!$A$1:$L$135</definedName>
    <definedName name="_xlnm.Print_Area" localSheetId="4">งบกระแส!$A$1:$M$107</definedName>
    <definedName name="_xlnm.Print_Area" localSheetId="1">'งบกำไรขาดทุน Q3_63'!$A$1:$L$192</definedName>
    <definedName name="_xlnm.Print_Titles" localSheetId="1">'งบกำไรขาดทุน Q3_63'!$1:$1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48" l="1"/>
  <c r="D29" i="48"/>
  <c r="L31" i="48"/>
  <c r="L29" i="49"/>
  <c r="F27" i="49"/>
  <c r="D27" i="49"/>
  <c r="P20" i="49" l="1"/>
  <c r="L19" i="49"/>
  <c r="R19" i="49"/>
  <c r="T19" i="49" s="1"/>
  <c r="X19" i="49" s="1"/>
  <c r="R16" i="49" l="1"/>
  <c r="T16" i="49" s="1"/>
  <c r="X16" i="49" s="1"/>
  <c r="P16" i="48"/>
  <c r="K76" i="52" l="1"/>
  <c r="G76" i="52"/>
  <c r="M76" i="52" l="1"/>
  <c r="I76" i="52"/>
  <c r="P17" i="48"/>
  <c r="R17" i="49" l="1"/>
  <c r="T17" i="49" s="1"/>
  <c r="X17" i="49" s="1"/>
  <c r="L168" i="50" l="1"/>
  <c r="J168" i="50"/>
  <c r="H168" i="50"/>
  <c r="F168" i="50"/>
  <c r="L162" i="50"/>
  <c r="J162" i="50"/>
  <c r="H162" i="50"/>
  <c r="F162" i="50"/>
  <c r="H151" i="50"/>
  <c r="F151" i="50"/>
  <c r="F150" i="50"/>
  <c r="A147" i="50"/>
  <c r="A145" i="50"/>
  <c r="L120" i="50"/>
  <c r="J120" i="50"/>
  <c r="H120" i="50"/>
  <c r="F120" i="50"/>
  <c r="L114" i="50"/>
  <c r="J114" i="50"/>
  <c r="H114" i="50"/>
  <c r="F114" i="50"/>
  <c r="L103" i="50"/>
  <c r="L151" i="50" s="1"/>
  <c r="J103" i="50"/>
  <c r="J151" i="50" s="1"/>
  <c r="F121" i="50" l="1"/>
  <c r="F123" i="50" s="1"/>
  <c r="F125" i="50" s="1"/>
  <c r="F153" i="50" s="1"/>
  <c r="F164" i="50" s="1"/>
  <c r="F167" i="50" s="1"/>
  <c r="F169" i="50" s="1"/>
  <c r="H121" i="50"/>
  <c r="H123" i="50" s="1"/>
  <c r="H125" i="50" s="1"/>
  <c r="H128" i="50" s="1"/>
  <c r="L121" i="50"/>
  <c r="L123" i="50" s="1"/>
  <c r="L125" i="50" s="1"/>
  <c r="L153" i="50" s="1"/>
  <c r="L164" i="50" s="1"/>
  <c r="L167" i="50" s="1"/>
  <c r="L169" i="50" s="1"/>
  <c r="J121" i="50"/>
  <c r="J123" i="50" s="1"/>
  <c r="J125" i="50" s="1"/>
  <c r="J153" i="50" s="1"/>
  <c r="J164" i="50" s="1"/>
  <c r="J167" i="50" s="1"/>
  <c r="J169" i="50" s="1"/>
  <c r="L24" i="50"/>
  <c r="J24" i="50"/>
  <c r="H24" i="50"/>
  <c r="F24" i="50"/>
  <c r="F128" i="50" l="1"/>
  <c r="F132" i="50" s="1"/>
  <c r="J128" i="50"/>
  <c r="J135" i="50" s="1"/>
  <c r="H153" i="50"/>
  <c r="H164" i="50" s="1"/>
  <c r="H167" i="50" s="1"/>
  <c r="H169" i="50" s="1"/>
  <c r="L128" i="50"/>
  <c r="L135" i="50" s="1"/>
  <c r="H135" i="50"/>
  <c r="H130" i="50"/>
  <c r="H132" i="50"/>
  <c r="L28" i="53"/>
  <c r="H28" i="53"/>
  <c r="F130" i="50" l="1"/>
  <c r="F135" i="50"/>
  <c r="J132" i="50"/>
  <c r="J130" i="50"/>
  <c r="L132" i="50"/>
  <c r="L130" i="50"/>
  <c r="F28" i="53" l="1"/>
  <c r="J28" i="53" l="1"/>
  <c r="P30" i="48"/>
  <c r="P29" i="48"/>
  <c r="B22" i="48"/>
  <c r="R28" i="49"/>
  <c r="T28" i="49" s="1"/>
  <c r="X28" i="49" s="1"/>
  <c r="R27" i="49"/>
  <c r="T27" i="49" s="1"/>
  <c r="X27" i="49" s="1"/>
  <c r="F18" i="50" l="1"/>
  <c r="F25" i="50" s="1"/>
  <c r="F27" i="50" s="1"/>
  <c r="F70" i="53"/>
  <c r="R13" i="49"/>
  <c r="T13" i="49" s="1"/>
  <c r="X13" i="49" s="1"/>
  <c r="L7" i="53"/>
  <c r="L54" i="53" s="1"/>
  <c r="L98" i="53" s="1"/>
  <c r="P32" i="49"/>
  <c r="R32" i="49" s="1"/>
  <c r="T32" i="49" s="1"/>
  <c r="X32" i="49" s="1"/>
  <c r="N34" i="48"/>
  <c r="P34" i="48" s="1"/>
  <c r="H18" i="50"/>
  <c r="H25" i="50" s="1"/>
  <c r="H27" i="50" s="1"/>
  <c r="L18" i="50"/>
  <c r="L25" i="50" s="1"/>
  <c r="L27" i="50" s="1"/>
  <c r="N22" i="48"/>
  <c r="N20" i="48" s="1"/>
  <c r="N24" i="48" s="1"/>
  <c r="P18" i="48"/>
  <c r="P13" i="48"/>
  <c r="M68" i="52"/>
  <c r="I68" i="52"/>
  <c r="K9" i="52"/>
  <c r="K59" i="52" s="1"/>
  <c r="M9" i="52"/>
  <c r="M59" i="52" s="1"/>
  <c r="L71" i="50"/>
  <c r="L65" i="50"/>
  <c r="H71" i="50"/>
  <c r="H65" i="50"/>
  <c r="L8" i="50"/>
  <c r="L54" i="50" s="1"/>
  <c r="L76" i="53"/>
  <c r="L70" i="53"/>
  <c r="H76" i="53"/>
  <c r="H70" i="53"/>
  <c r="L39" i="53"/>
  <c r="H39" i="53"/>
  <c r="J18" i="50"/>
  <c r="J25" i="50" s="1"/>
  <c r="J27" i="50" s="1"/>
  <c r="K68" i="52"/>
  <c r="F39" i="53"/>
  <c r="J39" i="53"/>
  <c r="V30" i="49"/>
  <c r="V34" i="49" s="1"/>
  <c r="F115" i="53" s="1"/>
  <c r="J8" i="50"/>
  <c r="J54" i="50" s="1"/>
  <c r="F76" i="53"/>
  <c r="J76" i="53"/>
  <c r="A4" i="52"/>
  <c r="A54" i="52" s="1"/>
  <c r="G58" i="52"/>
  <c r="G59" i="52"/>
  <c r="I59" i="52"/>
  <c r="G68" i="52"/>
  <c r="O79" i="52"/>
  <c r="P79" i="52"/>
  <c r="L19" i="48"/>
  <c r="P19" i="48" s="1"/>
  <c r="D24" i="48"/>
  <c r="F24" i="48"/>
  <c r="H24" i="48"/>
  <c r="J24" i="48"/>
  <c r="P26" i="48"/>
  <c r="P31" i="48"/>
  <c r="D36" i="48"/>
  <c r="J107" i="53" s="1"/>
  <c r="F36" i="48"/>
  <c r="J108" i="53" s="1"/>
  <c r="H36" i="48"/>
  <c r="J109" i="53" s="1"/>
  <c r="J36" i="48"/>
  <c r="J111" i="53" s="1"/>
  <c r="R18" i="49"/>
  <c r="T18" i="49" s="1"/>
  <c r="X18" i="49" s="1"/>
  <c r="N20" i="49"/>
  <c r="V22" i="49"/>
  <c r="D22" i="49"/>
  <c r="F22" i="49"/>
  <c r="H22" i="49"/>
  <c r="J22" i="49"/>
  <c r="R24" i="49"/>
  <c r="T24" i="49" s="1"/>
  <c r="X24" i="49" s="1"/>
  <c r="R29" i="49"/>
  <c r="T29" i="49" s="1"/>
  <c r="X29" i="49" s="1"/>
  <c r="N30" i="49"/>
  <c r="N34" i="49" s="1"/>
  <c r="D34" i="49"/>
  <c r="F107" i="53" s="1"/>
  <c r="F34" i="49"/>
  <c r="F108" i="53" s="1"/>
  <c r="H34" i="49"/>
  <c r="F109" i="53" s="1"/>
  <c r="J34" i="49"/>
  <c r="F111" i="53" s="1"/>
  <c r="A48" i="50"/>
  <c r="A50" i="50"/>
  <c r="F53" i="50"/>
  <c r="F54" i="50"/>
  <c r="H54" i="50"/>
  <c r="F65" i="50"/>
  <c r="J65" i="50"/>
  <c r="F71" i="50"/>
  <c r="J71" i="50"/>
  <c r="J7" i="53"/>
  <c r="J54" i="53" s="1"/>
  <c r="J98" i="53" s="1"/>
  <c r="A49" i="53"/>
  <c r="A93" i="53" s="1"/>
  <c r="A50" i="53"/>
  <c r="A94" i="53" s="1"/>
  <c r="A51" i="53"/>
  <c r="A95" i="53" s="1"/>
  <c r="F54" i="53"/>
  <c r="F98" i="53" s="1"/>
  <c r="H54" i="53"/>
  <c r="H98" i="53" s="1"/>
  <c r="H114" i="53"/>
  <c r="H116" i="53" s="1"/>
  <c r="L114" i="53"/>
  <c r="L115" i="53"/>
  <c r="J70" i="53"/>
  <c r="N22" i="49" l="1"/>
  <c r="R20" i="49"/>
  <c r="L78" i="53"/>
  <c r="P22" i="48"/>
  <c r="N36" i="48"/>
  <c r="F29" i="50"/>
  <c r="F32" i="50" s="1"/>
  <c r="P34" i="49"/>
  <c r="P22" i="49"/>
  <c r="L116" i="53"/>
  <c r="Q26" i="48" s="1"/>
  <c r="Z24" i="49"/>
  <c r="H78" i="53"/>
  <c r="H117" i="53" s="1"/>
  <c r="H40" i="53"/>
  <c r="J78" i="53"/>
  <c r="F78" i="53"/>
  <c r="F40" i="53"/>
  <c r="H29" i="50"/>
  <c r="R30" i="49"/>
  <c r="R34" i="49" s="1"/>
  <c r="F113" i="53" s="1"/>
  <c r="L40" i="53"/>
  <c r="J29" i="50"/>
  <c r="J32" i="50" s="1"/>
  <c r="J40" i="53"/>
  <c r="L29" i="50"/>
  <c r="L32" i="50" s="1"/>
  <c r="R22" i="49" l="1"/>
  <c r="G12" i="52"/>
  <c r="G22" i="52" s="1"/>
  <c r="G37" i="52" s="1"/>
  <c r="G40" i="52" s="1"/>
  <c r="G78" i="52" s="1"/>
  <c r="G80" i="52" s="1"/>
  <c r="O80" i="52" s="1"/>
  <c r="F56" i="50"/>
  <c r="F67" i="50" s="1"/>
  <c r="F70" i="50" s="1"/>
  <c r="F72" i="50" s="1"/>
  <c r="I12" i="52"/>
  <c r="I22" i="52" s="1"/>
  <c r="I37" i="52" s="1"/>
  <c r="I40" i="52" s="1"/>
  <c r="I78" i="52" s="1"/>
  <c r="I80" i="52" s="1"/>
  <c r="I110" i="52" s="1"/>
  <c r="L117" i="53"/>
  <c r="L136" i="53" s="1"/>
  <c r="H136" i="53"/>
  <c r="J56" i="50"/>
  <c r="J67" i="50" s="1"/>
  <c r="J70" i="50" s="1"/>
  <c r="J72" i="50" s="1"/>
  <c r="K12" i="52"/>
  <c r="K22" i="52" s="1"/>
  <c r="K37" i="52" s="1"/>
  <c r="K40" i="52" s="1"/>
  <c r="K78" i="52" s="1"/>
  <c r="K80" i="52" s="1"/>
  <c r="P80" i="52" s="1"/>
  <c r="M12" i="52"/>
  <c r="M22" i="52" s="1"/>
  <c r="M37" i="52" s="1"/>
  <c r="M40" i="52" s="1"/>
  <c r="M78" i="52" s="1"/>
  <c r="M80" i="52" s="1"/>
  <c r="M110" i="52" s="1"/>
  <c r="H56" i="50"/>
  <c r="H67" i="50" s="1"/>
  <c r="H70" i="50" s="1"/>
  <c r="H72" i="50" s="1"/>
  <c r="H32" i="50"/>
  <c r="L20" i="49" s="1"/>
  <c r="L22" i="49" s="1"/>
  <c r="L56" i="50"/>
  <c r="L67" i="50" s="1"/>
  <c r="L70" i="50" s="1"/>
  <c r="L72" i="50" s="1"/>
  <c r="L36" i="50"/>
  <c r="L34" i="50"/>
  <c r="L39" i="50"/>
  <c r="L20" i="48"/>
  <c r="F36" i="50"/>
  <c r="F34" i="50"/>
  <c r="F39" i="50"/>
  <c r="L30" i="49"/>
  <c r="L32" i="48"/>
  <c r="J39" i="50"/>
  <c r="J36" i="50"/>
  <c r="J34" i="50"/>
  <c r="G110" i="52" l="1"/>
  <c r="H39" i="50"/>
  <c r="H34" i="50"/>
  <c r="T20" i="49"/>
  <c r="X20" i="49" s="1"/>
  <c r="X22" i="49" s="1"/>
  <c r="K110" i="52"/>
  <c r="H36" i="50"/>
  <c r="P32" i="48"/>
  <c r="P36" i="48" s="1"/>
  <c r="L36" i="48"/>
  <c r="J112" i="53" s="1"/>
  <c r="J114" i="53" s="1"/>
  <c r="J116" i="53" s="1"/>
  <c r="J117" i="53" s="1"/>
  <c r="J136" i="53" s="1"/>
  <c r="P20" i="48"/>
  <c r="P24" i="48" s="1"/>
  <c r="L24" i="48"/>
  <c r="T30" i="49"/>
  <c r="L34" i="49"/>
  <c r="F112" i="53" s="1"/>
  <c r="F114" i="53" s="1"/>
  <c r="F116" i="53" s="1"/>
  <c r="F117" i="53" s="1"/>
  <c r="F136" i="53" s="1"/>
  <c r="T22" i="49" l="1"/>
  <c r="Q36" i="48"/>
  <c r="X30" i="49"/>
  <c r="X34" i="49" s="1"/>
  <c r="Z34" i="49" s="1"/>
  <c r="T34" i="49"/>
</calcChain>
</file>

<file path=xl/sharedStrings.xml><?xml version="1.0" encoding="utf-8"?>
<sst xmlns="http://schemas.openxmlformats.org/spreadsheetml/2006/main" count="421" uniqueCount="225">
  <si>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</si>
  <si>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</si>
  <si>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</si>
  <si>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</si>
  <si>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</si>
  <si>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</si>
  <si>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</si>
  <si>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</si>
  <si>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</si>
  <si>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</si>
  <si>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</si>
  <si>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</si>
  <si>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</si>
  <si>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</si>
  <si>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</si>
  <si>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</si>
  <si>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</si>
  <si>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</si>
  <si>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</si>
  <si>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</si>
  <si>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</si>
  <si>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</si>
  <si>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</si>
  <si>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</si>
  <si>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</si>
  <si>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</si>
  <si>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</si>
  <si>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</si>
  <si>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</si>
  <si>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</si>
  <si>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</si>
  <si>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</si>
  <si>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</si>
  <si>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</si>
  <si>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</si>
  <si>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</si>
  <si>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</si>
  <si>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</si>
  <si>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</si>
  <si>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</si>
  <si>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</si>
  <si>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</si>
  <si>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</si>
  <si>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</si>
  <si>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</si>
  <si>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</si>
  <si>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</si>
  <si>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</si>
  <si>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</si>
  <si>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</si>
  <si>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</si>
  <si>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</si>
  <si>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</si>
  <si>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</si>
  <si>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</si>
  <si>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</si>
  <si>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</si>
  <si>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</si>
  <si>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</si>
  <si>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</si>
  <si>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</si>
  <si>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</si>
  <si>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</si>
  <si>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</si>
  <si>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</si>
  <si>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</si>
  <si>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</si>
  <si>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</si>
  <si>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</si>
  <si>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</si>
  <si>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</si>
  <si>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</si>
  <si>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</si>
  <si>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</si>
  <si>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</si>
  <si>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</si>
  <si>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</si>
  <si>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</si>
  <si>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</si>
  <si>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</si>
  <si>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</si>
  <si>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</si>
  <si>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</si>
  <si>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</si>
  <si>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</si>
  <si>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</si>
  <si>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</si>
  <si>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</si>
  <si>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รวมส่วนของ</t>
  </si>
  <si>
    <t>บริษัทใหญ่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</si>
  <si>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</si>
  <si>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</si>
  <si>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</si>
  <si>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</si>
  <si>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</si>
  <si>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</si>
  <si>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</si>
  <si>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</si>
  <si>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</si>
  <si>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</si>
  <si>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</si>
  <si>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</si>
  <si>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</si>
  <si>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</si>
  <si>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</si>
  <si>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</si>
  <si>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</si>
  <si>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</si>
  <si>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</si>
  <si>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</si>
  <si>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</si>
  <si>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</si>
  <si>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</si>
  <si>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</si>
  <si>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</si>
  <si>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</si>
  <si>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</si>
  <si>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</si>
  <si>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</si>
  <si>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</si>
  <si>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</si>
  <si>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</si>
  <si>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</si>
  <si>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ค่าใช้จ่ายภาษีเงินได้ของปีปัจจุบัน</t>
  </si>
  <si>
    <t xml:space="preserve">      จ่ายปันผล</t>
  </si>
  <si>
    <t xml:space="preserve">      จ่ายปันผล 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</si>
  <si>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</si>
  <si>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</si>
  <si>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</si>
  <si>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</si>
  <si>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</si>
  <si>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</si>
  <si>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</si>
  <si>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</si>
  <si>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</si>
  <si>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</si>
  <si>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</si>
  <si>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</si>
  <si>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</si>
  <si>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</si>
  <si>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</si>
  <si>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</si>
  <si>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</si>
  <si>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</si>
  <si>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</si>
  <si>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</si>
  <si>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</si>
  <si>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</si>
  <si>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</si>
  <si>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</si>
  <si>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</si>
  <si>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</si>
  <si>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</si>
  <si>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</si>
  <si>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</si>
  <si>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</si>
  <si>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</si>
  <si>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</si>
  <si>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</si>
  <si>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</si>
  <si>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</si>
  <si>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เงินกู้ยืมกิจการที่เกี่ยวข้องกัน ลดลง</t>
  </si>
  <si>
    <t>เจ้าหนี้อื่น กิจการที่เกี่ยวข้องกัน - ดอกเบี้ยค้างจ่าย ลดลง</t>
  </si>
  <si>
    <t>เงินลงทุนในบริษัทย่อย ลดลง</t>
  </si>
  <si>
    <t>ลูกหนี้อื่น กิจการที่เกี่ยวข้องกัน - เงินทดรองจ่าย ลดลง</t>
  </si>
  <si>
    <t>เงินปันผลรับจากบริษัทย่อย</t>
  </si>
  <si>
    <t>กำไรจากอัตราแลกเปลี่ยน</t>
  </si>
  <si>
    <t xml:space="preserve">      กำไรขาดทุนเบ็ดเสร็จรวมสำหรับงวด</t>
  </si>
  <si>
    <t>ยอดคงเหลือ ณ วันที่  1 มกราคม 2562</t>
  </si>
  <si>
    <t>2562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</si>
  <si>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</si>
  <si>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</si>
  <si>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</si>
  <si>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</si>
  <si>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</si>
  <si>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</si>
  <si>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</si>
  <si>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</si>
  <si>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</si>
  <si>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2563</t>
  </si>
  <si>
    <t>31 ธันวาคม 2562</t>
  </si>
  <si>
    <t xml:space="preserve">- หุ้นสามัญ  7,047,006,083  หุ้น </t>
  </si>
  <si>
    <t>เงินรับล่วงหน้าค่าหุ้น</t>
  </si>
  <si>
    <t>ยอดคงเหลือ ณ วันที่  1 มกราคม 2563</t>
  </si>
  <si>
    <t xml:space="preserve">      เพิ่มทุนจากการใช้สิทธิตามใบสำคัญแสดงสิทธิ</t>
  </si>
  <si>
    <t xml:space="preserve">      เงินรับล่วงหน้าค่าหุ้นสามัญ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</si>
  <si>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</si>
  <si>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</si>
  <si>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</si>
  <si>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t>สินทรัพย์ไม่หมุนเวียนที่จัดประเภทเป็น-</t>
  </si>
  <si>
    <t>- สินทรัพย์ที่ถือไว้เพื่อขาย</t>
  </si>
  <si>
    <r>
      <t>สินทรัพย์ทางการเงิน</t>
    </r>
    <r>
      <rPr>
        <sz val="12"/>
        <rFont val="Angsana New"/>
        <family val="1"/>
      </rPr>
      <t xml:space="preserve">หมุนเวียนอื่น  </t>
    </r>
  </si>
  <si>
    <t xml:space="preserve">สินทรัพย์ทางการเงินไม่หมุนเวียนอื่น 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</si>
  <si>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</si>
  <si>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</si>
  <si>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สินทรัพย์ทางการเงินไม่หมุนเวียนอื่น (เพิ่มขึ้น) ลดลง</t>
  </si>
  <si>
    <t>13 , 14</t>
  </si>
  <si>
    <t>7 , 12</t>
  </si>
  <si>
    <t xml:space="preserve">ประมาณการหนี้สินไม่หมุนเวียน - </t>
  </si>
  <si>
    <t>ขาดทุนที่ยังไม่เกิดขึ้นจากการวัดมูลค่าสินทรัพย์ทางการเงินอื่น</t>
  </si>
  <si>
    <t>ขาดทุนจากการขายจากการวัดมูลค่าสินทรัพย์ทางการเงินอื่น</t>
  </si>
  <si>
    <t>กำไรจากกิจกรรมดำเนินงาน</t>
  </si>
  <si>
    <t>ลูกหนี้หมุนเวียนอื่น</t>
  </si>
  <si>
    <t>เจ้าหนี้หมุนเวียนอื่น</t>
  </si>
  <si>
    <t xml:space="preserve"> - สำหรับผลประโยชน์พนักงาน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</si>
  <si>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</si>
  <si>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</si>
  <si>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</si>
  <si>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ขาดทุน(กำไร)ที่ยังไม่เกิดขึ้นจากการวัดมูลค่าสินทรัพย์ทางการเงินอื่น</t>
  </si>
  <si>
    <t>กำไรจากการขายจากการวัดมูลค่าสินทรัพย์ทางการเงินอื่น</t>
  </si>
  <si>
    <t>จ่ายเงินปันผลของบริษัทใหญ่</t>
  </si>
  <si>
    <t>- หุ้นสามัญ  5,639,622,183  หุ้น ในปี2562</t>
  </si>
  <si>
    <t>ภาษีเงินได้</t>
  </si>
  <si>
    <t>ซื้ออาคารและอุปกรณ์</t>
  </si>
  <si>
    <t>ณ วันที่ 30 กันยายน 2563</t>
  </si>
  <si>
    <t>30 กันยายน 2563</t>
  </si>
  <si>
    <t>สำหรับงวดเก้าเดือนสิ้นสุดวันที่ 30 กันยายน 2563</t>
  </si>
  <si>
    <t>สำหรับงวดเก้าเดือนสิ้นสุดวันที่ 30 กันยายน</t>
  </si>
  <si>
    <t>สำหรับงวดสามเดือนสิ้นสุดวันที่ 30 กันยายน 2563</t>
  </si>
  <si>
    <t>สำหรับงวดสามเดือนสิ้นสุดวันที่ 30 กันยายน</t>
  </si>
  <si>
    <t>ยอดคงเหลือ ณ วันที่ 30 กันยายน 2562</t>
  </si>
  <si>
    <t>ยอดคงเหลือ ณ วันที่ 30 กันยายน 2563</t>
  </si>
  <si>
    <t xml:space="preserve">      จัดสรรกำไรสะสมเป็นสำรองตามกฎหมาย</t>
  </si>
  <si>
    <t>- หุ้นสามัญ  6,638,843,480  หุ้น ในปี2563</t>
  </si>
  <si>
    <t>กำไรจากการขายสินทรัพย์หมุนเวียนที่จัดประเภทเป็นสินทรัพย์ที่ถือไว้เพื่อขาย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</si>
</sst>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  <numFmt numFmtId="175" formatCode="_(* #,##0.000_);_(* \(#,##0.000\);_(* &quot;-&quot;??_);_(@_)"/>
  </numFmts>
  <fonts count="37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  <font>
      <strike/>
      <sz val="12"/>
      <name val="Angsana New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55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8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167" fontId="13" fillId="0" borderId="0" xfId="0" applyNumberFormat="1" applyFont="1" applyFill="1"/>
    <xf numFmtId="0" fontId="14" fillId="0" borderId="0" xfId="0" applyNumberFormat="1" applyFont="1" applyFill="1" applyAlignment="1">
      <alignment horizontal="center"/>
    </xf>
    <xf numFmtId="174" fontId="14" fillId="0" borderId="0" xfId="19" applyNumberFormat="1" applyFont="1" applyFill="1" applyBorder="1"/>
    <xf numFmtId="168" fontId="14" fillId="0" borderId="0" xfId="0" applyNumberFormat="1" applyFont="1" applyFill="1" applyBorder="1"/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7" fillId="0" borderId="0" xfId="0" applyNumberFormat="1" applyFont="1" applyFill="1"/>
    <xf numFmtId="0" fontId="17" fillId="0" borderId="0" xfId="0" applyFont="1" applyFill="1"/>
    <xf numFmtId="43" fontId="17" fillId="0" borderId="0" xfId="19" applyFont="1" applyFill="1"/>
    <xf numFmtId="167" fontId="3" fillId="0" borderId="0" xfId="19" applyNumberFormat="1" applyFont="1" applyFill="1" applyBorder="1" applyAlignment="1">
      <alignment horizontal="left"/>
    </xf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4" fillId="0" borderId="0" xfId="19" applyNumberFormat="1" applyFont="1" applyFill="1"/>
    <xf numFmtId="43" fontId="14" fillId="0" borderId="0" xfId="0" applyNumberFormat="1" applyFont="1" applyFill="1" applyBorder="1"/>
    <xf numFmtId="43" fontId="14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5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67" fontId="2" fillId="0" borderId="0" xfId="19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Border="1" applyAlignment="1"/>
    <xf numFmtId="168" fontId="3" fillId="0" borderId="0" xfId="0" applyNumberFormat="1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right"/>
    </xf>
    <xf numFmtId="43" fontId="3" fillId="0" borderId="0" xfId="19" applyFont="1" applyFill="1" applyAlignment="1">
      <alignment horizontal="right"/>
    </xf>
    <xf numFmtId="0" fontId="36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75" fontId="3" fillId="0" borderId="16" xfId="19" applyNumberFormat="1" applyFont="1" applyFill="1" applyBorder="1"/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12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4" xfId="19" applyNumberFormat="1" applyFont="1" applyFill="1" applyBorder="1" applyAlignment="1">
      <alignment horizontal="center"/>
    </xf>
    <xf numFmtId="167" fontId="3" fillId="0" borderId="12" xfId="0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21000000}"/>
    <cellStyle name="เซลล์ที่มีการเชื่อมโยง" xfId="30" xr:uid="{00000000-0005-0000-0000-000022000000}"/>
    <cellStyle name="แย่" xfId="31" xr:uid="{00000000-0005-0000-0000-000027000000}"/>
    <cellStyle name="แสดงผล" xfId="32" xr:uid="{00000000-0005-0000-0000-00002E000000}"/>
    <cellStyle name="การคำนวณ" xfId="33" xr:uid="{00000000-0005-0000-0000-00001D000000}"/>
    <cellStyle name="ข้อความเตือน" xfId="34" xr:uid="{00000000-0005-0000-0000-00001E000000}"/>
    <cellStyle name="ข้อความอธิบาย" xfId="35" xr:uid="{00000000-0005-0000-0000-00001F000000}"/>
    <cellStyle name="ชื่อเรื่อง" xfId="36" xr:uid="{00000000-0005-0000-0000-000020000000}"/>
    <cellStyle name="ดี" xfId="37" xr:uid="{00000000-0005-0000-0000-000023000000}"/>
    <cellStyle name="ป้อนค่า" xfId="38" xr:uid="{00000000-0005-0000-0000-000024000000}"/>
    <cellStyle name="ปานกลาง" xfId="39" xr:uid="{00000000-0005-0000-0000-000025000000}"/>
    <cellStyle name="ผลรวม" xfId="40" xr:uid="{00000000-0005-0000-0000-000026000000}"/>
    <cellStyle name="ส่วนที่ถูกเน้น1" xfId="41" xr:uid="{00000000-0005-0000-0000-000028000000}"/>
    <cellStyle name="ส่วนที่ถูกเน้น2" xfId="42" xr:uid="{00000000-0005-0000-0000-000029000000}"/>
    <cellStyle name="ส่วนที่ถูกเน้น3" xfId="43" xr:uid="{00000000-0005-0000-0000-00002A000000}"/>
    <cellStyle name="ส่วนที่ถูกเน้น4" xfId="44" xr:uid="{00000000-0005-0000-0000-00002B000000}"/>
    <cellStyle name="ส่วนที่ถูกเน้น5" xfId="45" xr:uid="{00000000-0005-0000-0000-00002C000000}"/>
    <cellStyle name="ส่วนที่ถูกเน้น6" xfId="46" xr:uid="{00000000-0005-0000-0000-00002D000000}"/>
    <cellStyle name="หมายเหตุ" xfId="47" xr:uid="{00000000-0005-0000-0000-00002F000000}"/>
    <cellStyle name="หมายเหตุ 2" xfId="52" xr:uid="{00000000-0005-0000-0000-000030000000}"/>
    <cellStyle name="หัวเรื่อง 1" xfId="48" xr:uid="{00000000-0005-0000-0000-000031000000}"/>
    <cellStyle name="หัวเรื่อง 2" xfId="49" xr:uid="{00000000-0005-0000-0000-000032000000}"/>
    <cellStyle name="หัวเรื่อง 3" xfId="50" xr:uid="{00000000-0005-0000-0000-000033000000}"/>
    <cellStyle name="หัวเรื่อง 4" xfId="51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8"/>
  <sheetViews>
    <sheetView tabSelected="1" view="pageBreakPreview" zoomScaleNormal="100" zoomScaleSheetLayoutView="100" workbookViewId="0">
      <selection activeCell="A10" sqref="A10:C10"/>
    </sheetView>
  </sheetViews>
  <sheetFormatPr defaultColWidth="9.140625" defaultRowHeight="18" x14ac:dyDescent="0.4"/>
  <cols>
    <col min="1" max="2" width="2.7109375" style="5" customWidth="1"/>
    <col min="3" max="3" width="28.85546875" style="5" customWidth="1"/>
    <col min="4" max="4" width="6.28515625" style="113" customWidth="1"/>
    <col min="5" max="5" width="0.85546875" style="113" customWidth="1"/>
    <col min="6" max="6" width="14.5703125" style="113" customWidth="1"/>
    <col min="7" max="7" width="0.7109375" style="113" customWidth="1"/>
    <col min="8" max="8" width="13.42578125" style="113" customWidth="1"/>
    <col min="9" max="9" width="0.85546875" style="5" customWidth="1"/>
    <col min="10" max="10" width="14.85546875" style="6" customWidth="1"/>
    <col min="11" max="11" width="1" style="6" customWidth="1"/>
    <col min="12" max="12" width="14" style="6" customWidth="1"/>
    <col min="13" max="13" width="15.7109375" style="110" customWidth="1"/>
    <col min="14" max="14" width="2.7109375" style="110" customWidth="1"/>
    <col min="15" max="15" width="15.7109375" style="5" customWidth="1"/>
    <col min="16" max="16" width="2.7109375" style="5" customWidth="1"/>
    <col min="17" max="17" width="13.85546875" style="5" customWidth="1"/>
    <col min="18" max="18" width="2.7109375" style="5" customWidth="1"/>
    <col min="19" max="19" width="14.5703125" style="5" customWidth="1"/>
    <col min="20" max="20" width="11" style="5" customWidth="1"/>
    <col min="21" max="16384" width="9.140625" style="5"/>
  </cols>
  <sheetData>
    <row r="1" spans="1:18" x14ac:dyDescent="0.4">
      <c r="D1" s="24"/>
      <c r="E1" s="24"/>
      <c r="F1" s="11"/>
      <c r="G1" s="11"/>
      <c r="H1" s="11"/>
      <c r="J1" s="11"/>
      <c r="K1" s="11"/>
      <c r="L1" s="11"/>
      <c r="O1" s="110"/>
      <c r="P1" s="110"/>
      <c r="Q1" s="110"/>
      <c r="R1" s="110"/>
    </row>
    <row r="2" spans="1:18" x14ac:dyDescent="0.4">
      <c r="A2" s="145" t="s">
        <v>52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20"/>
      <c r="N2" s="20"/>
    </row>
    <row r="3" spans="1:18" ht="18" customHeight="1" x14ac:dyDescent="0.4">
      <c r="A3" s="145" t="s">
        <v>90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18" ht="20.25" customHeight="1" x14ac:dyDescent="0.4">
      <c r="A4" s="145" t="s">
        <v>214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</row>
    <row r="5" spans="1:18" x14ac:dyDescent="0.4">
      <c r="A5" s="113"/>
      <c r="B5" s="113"/>
      <c r="F5" s="142" t="s">
        <v>13</v>
      </c>
      <c r="G5" s="142"/>
      <c r="H5" s="142"/>
      <c r="I5" s="142"/>
      <c r="J5" s="142"/>
      <c r="K5" s="142"/>
      <c r="L5" s="142"/>
    </row>
    <row r="6" spans="1:18" x14ac:dyDescent="0.4">
      <c r="F6" s="143" t="s">
        <v>34</v>
      </c>
      <c r="G6" s="143"/>
      <c r="H6" s="143"/>
      <c r="J6" s="147" t="s">
        <v>35</v>
      </c>
      <c r="K6" s="147"/>
      <c r="L6" s="147"/>
    </row>
    <row r="7" spans="1:18" x14ac:dyDescent="0.4">
      <c r="D7" s="112" t="s">
        <v>40</v>
      </c>
      <c r="E7" s="20"/>
      <c r="F7" s="31" t="s">
        <v>215</v>
      </c>
      <c r="G7" s="21"/>
      <c r="H7" s="31" t="s">
        <v>180</v>
      </c>
      <c r="J7" s="31" t="str">
        <f>+F7</f>
        <v>30 กันยายน 2563</v>
      </c>
      <c r="K7" s="21"/>
      <c r="L7" s="31" t="str">
        <f>+H7</f>
        <v>31 ธันวาคม 2562</v>
      </c>
    </row>
    <row r="8" spans="1:18" s="45" customFormat="1" ht="18" customHeight="1" x14ac:dyDescent="0.35">
      <c r="D8" s="41"/>
      <c r="E8" s="41"/>
      <c r="F8" s="105" t="s">
        <v>171</v>
      </c>
      <c r="G8" s="105"/>
      <c r="H8" s="105" t="s">
        <v>172</v>
      </c>
      <c r="I8" s="106"/>
      <c r="J8" s="105" t="s">
        <v>171</v>
      </c>
      <c r="K8" s="105"/>
      <c r="L8" s="105" t="s">
        <v>172</v>
      </c>
      <c r="M8" s="41"/>
      <c r="N8" s="41"/>
    </row>
    <row r="9" spans="1:18" s="45" customFormat="1" ht="18" customHeight="1" x14ac:dyDescent="0.35">
      <c r="D9" s="41"/>
      <c r="E9" s="41"/>
      <c r="F9" s="105" t="s">
        <v>173</v>
      </c>
      <c r="G9" s="105"/>
      <c r="H9" s="105"/>
      <c r="I9" s="106"/>
      <c r="J9" s="105" t="s">
        <v>173</v>
      </c>
      <c r="K9" s="105"/>
      <c r="L9" s="105"/>
      <c r="M9" s="41"/>
      <c r="N9" s="41"/>
    </row>
    <row r="10" spans="1:18" ht="18" customHeight="1" x14ac:dyDescent="0.4">
      <c r="A10" s="148" t="s">
        <v>5</v>
      </c>
      <c r="B10" s="148"/>
      <c r="C10" s="148"/>
      <c r="D10" s="20"/>
      <c r="E10" s="20"/>
      <c r="F10" s="5"/>
      <c r="G10" s="5"/>
      <c r="H10" s="5"/>
      <c r="J10" s="46"/>
      <c r="K10" s="46"/>
      <c r="L10" s="46"/>
    </row>
    <row r="11" spans="1:18" x14ac:dyDescent="0.4">
      <c r="A11" s="5" t="s">
        <v>6</v>
      </c>
      <c r="F11" s="115"/>
      <c r="G11" s="115"/>
      <c r="H11" s="115"/>
    </row>
    <row r="12" spans="1:18" x14ac:dyDescent="0.4">
      <c r="B12" s="5" t="s">
        <v>14</v>
      </c>
      <c r="D12" s="113">
        <v>4</v>
      </c>
      <c r="F12" s="68">
        <v>328888434.70999998</v>
      </c>
      <c r="G12" s="68"/>
      <c r="H12" s="68">
        <v>722370776.52999997</v>
      </c>
      <c r="I12" s="44"/>
      <c r="J12" s="56">
        <v>139893187.71000001</v>
      </c>
      <c r="K12" s="56"/>
      <c r="L12" s="56">
        <v>583036900.91999996</v>
      </c>
    </row>
    <row r="13" spans="1:18" x14ac:dyDescent="0.4">
      <c r="B13" s="5" t="s">
        <v>82</v>
      </c>
      <c r="F13" s="68"/>
      <c r="G13" s="68"/>
      <c r="H13" s="68"/>
      <c r="I13" s="44"/>
      <c r="J13" s="56"/>
      <c r="K13" s="56"/>
      <c r="L13" s="56"/>
    </row>
    <row r="14" spans="1:18" x14ac:dyDescent="0.4">
      <c r="C14" s="5" t="s">
        <v>36</v>
      </c>
      <c r="D14" s="113">
        <v>5</v>
      </c>
      <c r="F14" s="68">
        <v>321000</v>
      </c>
      <c r="G14" s="68"/>
      <c r="H14" s="68">
        <v>13078697.34</v>
      </c>
      <c r="I14" s="44"/>
      <c r="J14" s="56">
        <v>0</v>
      </c>
      <c r="K14" s="56"/>
      <c r="L14" s="56">
        <v>11313197.34</v>
      </c>
      <c r="O14" s="110"/>
      <c r="P14" s="110"/>
      <c r="Q14" s="110"/>
      <c r="R14" s="110"/>
    </row>
    <row r="15" spans="1:18" x14ac:dyDescent="0.4">
      <c r="C15" s="5" t="s">
        <v>33</v>
      </c>
      <c r="D15" s="113">
        <v>3.2</v>
      </c>
      <c r="F15" s="68">
        <v>6730602.4800000004</v>
      </c>
      <c r="G15" s="68"/>
      <c r="H15" s="68">
        <v>18571348.120000001</v>
      </c>
      <c r="I15" s="44"/>
      <c r="J15" s="56">
        <v>9251272.3000000007</v>
      </c>
      <c r="K15" s="56"/>
      <c r="L15" s="56">
        <v>14150764.779999999</v>
      </c>
      <c r="O15" s="110"/>
      <c r="P15" s="110"/>
      <c r="Q15" s="110"/>
      <c r="R15" s="110"/>
    </row>
    <row r="16" spans="1:18" x14ac:dyDescent="0.4">
      <c r="B16" s="5" t="s">
        <v>202</v>
      </c>
      <c r="F16" s="68"/>
      <c r="G16" s="68"/>
      <c r="H16" s="68"/>
      <c r="I16" s="44"/>
      <c r="J16" s="56"/>
      <c r="K16" s="56"/>
      <c r="L16" s="56"/>
      <c r="O16" s="110"/>
      <c r="P16" s="110"/>
      <c r="Q16" s="110"/>
      <c r="R16" s="110"/>
    </row>
    <row r="17" spans="1:18" x14ac:dyDescent="0.4">
      <c r="C17" s="5" t="s">
        <v>77</v>
      </c>
      <c r="D17" s="113">
        <v>6</v>
      </c>
      <c r="F17" s="68">
        <v>6164791.7700000005</v>
      </c>
      <c r="G17" s="68"/>
      <c r="H17" s="68">
        <v>37784511.770000003</v>
      </c>
      <c r="I17" s="44"/>
      <c r="J17" s="56">
        <v>5839911.1400000006</v>
      </c>
      <c r="K17" s="56"/>
      <c r="L17" s="56">
        <v>37462417.759999998</v>
      </c>
      <c r="O17" s="110"/>
      <c r="P17" s="110"/>
      <c r="Q17" s="110"/>
      <c r="R17" s="110"/>
    </row>
    <row r="18" spans="1:18" x14ac:dyDescent="0.4">
      <c r="C18" s="5" t="s">
        <v>33</v>
      </c>
      <c r="D18" s="113">
        <v>3.3</v>
      </c>
      <c r="F18" s="68">
        <v>0</v>
      </c>
      <c r="G18" s="68"/>
      <c r="H18" s="68">
        <v>0</v>
      </c>
      <c r="I18" s="44"/>
      <c r="J18" s="56">
        <v>6463825.3499999996</v>
      </c>
      <c r="K18" s="56"/>
      <c r="L18" s="56">
        <v>6493815.3899999997</v>
      </c>
      <c r="O18" s="110"/>
      <c r="P18" s="110"/>
      <c r="Q18" s="110"/>
      <c r="R18" s="110"/>
    </row>
    <row r="19" spans="1:18" x14ac:dyDescent="0.4">
      <c r="B19" s="5" t="s">
        <v>64</v>
      </c>
      <c r="F19" s="68"/>
      <c r="G19" s="68"/>
      <c r="H19" s="68"/>
      <c r="I19" s="56"/>
      <c r="J19" s="56"/>
      <c r="K19" s="56"/>
      <c r="L19" s="56"/>
      <c r="O19" s="110"/>
      <c r="P19" s="110"/>
      <c r="Q19" s="110"/>
      <c r="R19" s="110"/>
    </row>
    <row r="20" spans="1:18" x14ac:dyDescent="0.4">
      <c r="C20" s="5" t="s">
        <v>150</v>
      </c>
      <c r="D20" s="113">
        <v>7</v>
      </c>
      <c r="F20" s="68">
        <v>296000000</v>
      </c>
      <c r="G20" s="68"/>
      <c r="H20" s="68">
        <v>309000000</v>
      </c>
      <c r="I20" s="56"/>
      <c r="J20" s="69">
        <v>296000000</v>
      </c>
      <c r="K20" s="69"/>
      <c r="L20" s="69">
        <v>309000000</v>
      </c>
      <c r="O20" s="110"/>
      <c r="P20" s="110"/>
      <c r="Q20" s="110"/>
      <c r="R20" s="110"/>
    </row>
    <row r="21" spans="1:18" x14ac:dyDescent="0.4">
      <c r="C21" s="5" t="s">
        <v>33</v>
      </c>
      <c r="D21" s="113">
        <v>3.4</v>
      </c>
      <c r="F21" s="68">
        <v>0</v>
      </c>
      <c r="G21" s="68"/>
      <c r="H21" s="68">
        <v>0</v>
      </c>
      <c r="I21" s="56"/>
      <c r="J21" s="69">
        <v>454518890</v>
      </c>
      <c r="K21" s="69"/>
      <c r="L21" s="69">
        <v>489119235</v>
      </c>
      <c r="O21" s="110"/>
      <c r="P21" s="110"/>
      <c r="Q21" s="110"/>
      <c r="R21" s="110"/>
    </row>
    <row r="22" spans="1:18" x14ac:dyDescent="0.4">
      <c r="B22" s="5" t="s">
        <v>188</v>
      </c>
      <c r="D22" s="113">
        <v>8</v>
      </c>
      <c r="F22" s="68">
        <v>1181249215.99</v>
      </c>
      <c r="G22" s="68"/>
      <c r="H22" s="68">
        <v>1306637583.98</v>
      </c>
      <c r="I22" s="44"/>
      <c r="J22" s="56">
        <v>773574961.77999997</v>
      </c>
      <c r="K22" s="56"/>
      <c r="L22" s="56">
        <v>959840180.19000006</v>
      </c>
      <c r="O22" s="110"/>
      <c r="P22" s="110"/>
      <c r="Q22" s="110"/>
      <c r="R22" s="110"/>
    </row>
    <row r="23" spans="1:18" x14ac:dyDescent="0.4">
      <c r="B23" s="5" t="s">
        <v>45</v>
      </c>
      <c r="F23" s="68"/>
      <c r="G23" s="68"/>
      <c r="H23" s="68"/>
      <c r="I23" s="44"/>
      <c r="J23" s="56"/>
      <c r="K23" s="56"/>
      <c r="L23" s="56"/>
      <c r="O23" s="110"/>
      <c r="P23" s="110"/>
      <c r="Q23" s="110"/>
      <c r="R23" s="110"/>
    </row>
    <row r="24" spans="1:18" x14ac:dyDescent="0.4">
      <c r="C24" s="5" t="s">
        <v>75</v>
      </c>
      <c r="F24" s="68">
        <v>19415844.43</v>
      </c>
      <c r="G24" s="68"/>
      <c r="H24" s="68">
        <v>14559719.699999999</v>
      </c>
      <c r="I24" s="44"/>
      <c r="J24" s="56">
        <v>17543519.09</v>
      </c>
      <c r="K24" s="56"/>
      <c r="L24" s="56">
        <v>12706438.98</v>
      </c>
      <c r="O24" s="110"/>
      <c r="P24" s="110"/>
      <c r="Q24" s="110"/>
      <c r="R24" s="110"/>
    </row>
    <row r="25" spans="1:18" x14ac:dyDescent="0.4">
      <c r="C25" s="5" t="s">
        <v>32</v>
      </c>
      <c r="F25" s="69">
        <v>2198986.4500000002</v>
      </c>
      <c r="G25" s="69"/>
      <c r="H25" s="69">
        <v>30288234.969999999</v>
      </c>
      <c r="I25" s="44"/>
      <c r="J25" s="56">
        <v>215440.49</v>
      </c>
      <c r="K25" s="56"/>
      <c r="L25" s="56">
        <v>27784152.960000001</v>
      </c>
      <c r="O25" s="110"/>
      <c r="P25" s="110"/>
      <c r="Q25" s="110"/>
      <c r="R25" s="110"/>
    </row>
    <row r="26" spans="1:18" x14ac:dyDescent="0.4">
      <c r="B26" s="5" t="s">
        <v>189</v>
      </c>
      <c r="F26" s="69"/>
      <c r="G26" s="69"/>
      <c r="H26" s="69"/>
      <c r="I26" s="44"/>
      <c r="J26" s="56"/>
      <c r="K26" s="56"/>
      <c r="L26" s="56"/>
      <c r="O26" s="110"/>
      <c r="P26" s="110"/>
      <c r="Q26" s="110"/>
      <c r="R26" s="110"/>
    </row>
    <row r="27" spans="1:18" x14ac:dyDescent="0.4">
      <c r="C27" s="34" t="s">
        <v>190</v>
      </c>
      <c r="D27" s="113">
        <v>9</v>
      </c>
      <c r="F27" s="68">
        <v>0</v>
      </c>
      <c r="G27" s="68"/>
      <c r="H27" s="68">
        <v>256243013.72999999</v>
      </c>
      <c r="I27" s="56"/>
      <c r="J27" s="69">
        <v>0</v>
      </c>
      <c r="K27" s="69"/>
      <c r="L27" s="69">
        <v>256243013.72999999</v>
      </c>
      <c r="O27" s="110"/>
      <c r="P27" s="110"/>
      <c r="Q27" s="110"/>
      <c r="R27" s="110"/>
    </row>
    <row r="28" spans="1:18" x14ac:dyDescent="0.4">
      <c r="C28" s="5" t="s">
        <v>15</v>
      </c>
      <c r="F28" s="70">
        <f>SUM(F12:F27)</f>
        <v>1840968875.8300002</v>
      </c>
      <c r="G28" s="73"/>
      <c r="H28" s="70">
        <f>SUM(H12:H27)</f>
        <v>2708533886.1399994</v>
      </c>
      <c r="I28" s="44"/>
      <c r="J28" s="70">
        <f>SUM(J12:J27)</f>
        <v>1703301007.8599999</v>
      </c>
      <c r="K28" s="73"/>
      <c r="L28" s="70">
        <f>SUM(L12:L27)</f>
        <v>2707150117.0500002</v>
      </c>
      <c r="O28" s="110"/>
      <c r="P28" s="110"/>
      <c r="Q28" s="110"/>
      <c r="R28" s="110"/>
    </row>
    <row r="29" spans="1:18" x14ac:dyDescent="0.4">
      <c r="F29" s="69"/>
      <c r="G29" s="69"/>
      <c r="H29" s="69"/>
      <c r="I29" s="44"/>
      <c r="J29" s="56"/>
      <c r="K29" s="56"/>
      <c r="L29" s="56"/>
      <c r="O29" s="110"/>
      <c r="P29" s="110"/>
      <c r="Q29" s="110"/>
      <c r="R29" s="110"/>
    </row>
    <row r="30" spans="1:18" x14ac:dyDescent="0.4">
      <c r="A30" s="5" t="s">
        <v>46</v>
      </c>
      <c r="F30" s="69"/>
      <c r="G30" s="69"/>
      <c r="H30" s="69"/>
      <c r="I30" s="44"/>
      <c r="J30" s="56"/>
      <c r="K30" s="56"/>
      <c r="L30" s="56"/>
      <c r="O30" s="110"/>
      <c r="P30" s="110"/>
      <c r="Q30" s="110"/>
      <c r="R30" s="110"/>
    </row>
    <row r="31" spans="1:18" hidden="1" x14ac:dyDescent="0.4">
      <c r="B31" s="5" t="s">
        <v>74</v>
      </c>
      <c r="D31" s="113">
        <v>8</v>
      </c>
      <c r="F31" s="69">
        <v>0</v>
      </c>
      <c r="G31" s="69"/>
      <c r="H31" s="69">
        <v>0</v>
      </c>
      <c r="I31" s="44"/>
      <c r="J31" s="56">
        <v>0</v>
      </c>
      <c r="K31" s="56"/>
      <c r="L31" s="56">
        <v>0</v>
      </c>
      <c r="O31" s="110"/>
      <c r="P31" s="110"/>
      <c r="Q31" s="110"/>
      <c r="R31" s="110"/>
    </row>
    <row r="32" spans="1:18" x14ac:dyDescent="0.4">
      <c r="B32" s="5" t="s">
        <v>56</v>
      </c>
      <c r="D32" s="113">
        <v>10</v>
      </c>
      <c r="F32" s="68">
        <v>0</v>
      </c>
      <c r="G32" s="68"/>
      <c r="H32" s="68">
        <v>0</v>
      </c>
      <c r="I32" s="44"/>
      <c r="J32" s="56">
        <v>58077100</v>
      </c>
      <c r="K32" s="56"/>
      <c r="L32" s="56">
        <v>58077100</v>
      </c>
      <c r="O32" s="110"/>
      <c r="P32" s="110"/>
      <c r="Q32" s="110"/>
      <c r="R32" s="110"/>
    </row>
    <row r="33" spans="1:18" x14ac:dyDescent="0.4">
      <c r="B33" s="5" t="s">
        <v>192</v>
      </c>
      <c r="D33" s="113">
        <v>11</v>
      </c>
      <c r="F33" s="68">
        <v>185000536.59</v>
      </c>
      <c r="G33" s="68"/>
      <c r="H33" s="68">
        <v>185000510.79999998</v>
      </c>
      <c r="I33" s="44"/>
      <c r="J33" s="56">
        <v>185000000</v>
      </c>
      <c r="K33" s="56"/>
      <c r="L33" s="56">
        <v>185000000.00000003</v>
      </c>
      <c r="O33" s="110"/>
      <c r="P33" s="110"/>
      <c r="Q33" s="110"/>
      <c r="R33" s="110"/>
    </row>
    <row r="34" spans="1:18" x14ac:dyDescent="0.4">
      <c r="B34" s="5" t="s">
        <v>151</v>
      </c>
      <c r="D34" s="113">
        <v>12</v>
      </c>
      <c r="F34" s="68">
        <v>391500000</v>
      </c>
      <c r="G34" s="68"/>
      <c r="H34" s="68">
        <v>391500000</v>
      </c>
      <c r="I34" s="44"/>
      <c r="J34" s="56">
        <v>391500000</v>
      </c>
      <c r="K34" s="56"/>
      <c r="L34" s="56">
        <v>391500000</v>
      </c>
      <c r="O34" s="110"/>
      <c r="P34" s="110"/>
      <c r="Q34" s="110"/>
      <c r="R34" s="110"/>
    </row>
    <row r="35" spans="1:18" x14ac:dyDescent="0.4">
      <c r="B35" s="5" t="s">
        <v>140</v>
      </c>
      <c r="D35" s="113">
        <v>13</v>
      </c>
      <c r="F35" s="69">
        <v>32906668.52</v>
      </c>
      <c r="G35" s="69"/>
      <c r="H35" s="69">
        <v>30428177.530000001</v>
      </c>
      <c r="I35" s="44"/>
      <c r="J35" s="56">
        <v>32906668.52</v>
      </c>
      <c r="K35" s="56"/>
      <c r="L35" s="56">
        <v>30428177.530000001</v>
      </c>
      <c r="O35" s="110"/>
      <c r="P35" s="110"/>
      <c r="Q35" s="110"/>
      <c r="R35" s="110"/>
    </row>
    <row r="36" spans="1:18" x14ac:dyDescent="0.4">
      <c r="B36" s="5" t="s">
        <v>141</v>
      </c>
      <c r="D36" s="113">
        <v>14</v>
      </c>
      <c r="F36" s="97">
        <v>6601156.5599999996</v>
      </c>
      <c r="G36" s="97"/>
      <c r="H36" s="97">
        <v>6930688.5</v>
      </c>
      <c r="I36" s="38"/>
      <c r="J36" s="98">
        <v>6601156.5599999996</v>
      </c>
      <c r="K36" s="98"/>
      <c r="L36" s="98">
        <v>6930688.5</v>
      </c>
      <c r="O36" s="110"/>
      <c r="P36" s="110"/>
      <c r="Q36" s="110"/>
      <c r="R36" s="110"/>
    </row>
    <row r="37" spans="1:18" x14ac:dyDescent="0.4">
      <c r="B37" s="5" t="s">
        <v>119</v>
      </c>
      <c r="D37" s="7">
        <v>15.3</v>
      </c>
      <c r="F37" s="69">
        <v>61161580.159999996</v>
      </c>
      <c r="G37" s="69"/>
      <c r="H37" s="69">
        <v>58141372.549999997</v>
      </c>
      <c r="I37" s="44"/>
      <c r="J37" s="56">
        <v>53342595.240000002</v>
      </c>
      <c r="K37" s="56"/>
      <c r="L37" s="56">
        <v>50459796.030000001</v>
      </c>
      <c r="O37" s="110"/>
      <c r="P37" s="110"/>
      <c r="Q37" s="110"/>
      <c r="R37" s="110"/>
    </row>
    <row r="38" spans="1:18" x14ac:dyDescent="0.4">
      <c r="B38" s="5" t="s">
        <v>47</v>
      </c>
      <c r="F38" s="69">
        <v>53265141.799999997</v>
      </c>
      <c r="G38" s="69"/>
      <c r="H38" s="69">
        <v>53265141.799999997</v>
      </c>
      <c r="I38" s="44"/>
      <c r="J38" s="56">
        <v>53265141.799999997</v>
      </c>
      <c r="K38" s="56"/>
      <c r="L38" s="56">
        <v>53265141.799999997</v>
      </c>
      <c r="O38" s="110"/>
      <c r="P38" s="110"/>
      <c r="Q38" s="110"/>
      <c r="R38" s="110"/>
    </row>
    <row r="39" spans="1:18" x14ac:dyDescent="0.4">
      <c r="C39" s="5" t="s">
        <v>16</v>
      </c>
      <c r="F39" s="70">
        <f>SUM(F31:F38)</f>
        <v>730435083.62999988</v>
      </c>
      <c r="G39" s="73"/>
      <c r="H39" s="70">
        <f>SUM(H31:H38)</f>
        <v>725265891.17999983</v>
      </c>
      <c r="I39" s="44"/>
      <c r="J39" s="70">
        <f>SUM(J31:J38)</f>
        <v>780692662.11999989</v>
      </c>
      <c r="K39" s="73"/>
      <c r="L39" s="70">
        <f>SUM(L31:L38)</f>
        <v>775660903.8599999</v>
      </c>
      <c r="O39" s="110"/>
      <c r="P39" s="110"/>
      <c r="Q39" s="110"/>
      <c r="R39" s="110"/>
    </row>
    <row r="40" spans="1:18" ht="18.75" thickBot="1" x14ac:dyDescent="0.45">
      <c r="A40" s="5" t="s">
        <v>48</v>
      </c>
      <c r="F40" s="71">
        <f>+F39+F28</f>
        <v>2571403959.46</v>
      </c>
      <c r="G40" s="73"/>
      <c r="H40" s="71">
        <f>+H39+H28</f>
        <v>3433799777.3199992</v>
      </c>
      <c r="I40" s="44"/>
      <c r="J40" s="71">
        <f>+J39+J28</f>
        <v>2483993669.9799995</v>
      </c>
      <c r="K40" s="73"/>
      <c r="L40" s="71">
        <f>+L39+L28</f>
        <v>3482811020.9099998</v>
      </c>
      <c r="O40" s="110"/>
      <c r="P40" s="110"/>
      <c r="Q40" s="110"/>
      <c r="R40" s="110"/>
    </row>
    <row r="41" spans="1:18" ht="18.75" thickTop="1" x14ac:dyDescent="0.4">
      <c r="F41" s="72"/>
      <c r="G41" s="72"/>
      <c r="H41" s="72"/>
      <c r="I41" s="44"/>
      <c r="J41" s="73"/>
      <c r="K41" s="73"/>
      <c r="L41" s="73"/>
      <c r="O41" s="110"/>
      <c r="P41" s="110"/>
      <c r="Q41" s="110"/>
      <c r="R41" s="110"/>
    </row>
    <row r="42" spans="1:18" x14ac:dyDescent="0.4">
      <c r="A42" s="5" t="s">
        <v>170</v>
      </c>
      <c r="F42" s="72"/>
      <c r="G42" s="72"/>
      <c r="H42" s="72"/>
      <c r="I42" s="44"/>
      <c r="J42" s="56"/>
      <c r="K42" s="56"/>
      <c r="L42" s="56"/>
      <c r="O42" s="110"/>
      <c r="P42" s="110"/>
      <c r="Q42" s="110"/>
      <c r="R42" s="110"/>
    </row>
    <row r="43" spans="1:18" x14ac:dyDescent="0.4">
      <c r="F43" s="72"/>
      <c r="G43" s="72"/>
      <c r="H43" s="72"/>
      <c r="I43" s="44"/>
      <c r="J43" s="56"/>
      <c r="K43" s="56"/>
      <c r="L43" s="56"/>
      <c r="O43" s="110"/>
      <c r="P43" s="110"/>
      <c r="Q43" s="110"/>
      <c r="R43" s="110"/>
    </row>
    <row r="44" spans="1:18" x14ac:dyDescent="0.4">
      <c r="O44" s="110"/>
      <c r="P44" s="110"/>
      <c r="Q44" s="110"/>
      <c r="R44" s="110"/>
    </row>
    <row r="45" spans="1:18" ht="13.5" customHeight="1" x14ac:dyDescent="0.4">
      <c r="O45" s="110"/>
      <c r="P45" s="110"/>
      <c r="Q45" s="110"/>
      <c r="R45" s="110"/>
    </row>
    <row r="46" spans="1:18" x14ac:dyDescent="0.4">
      <c r="A46" s="113"/>
      <c r="B46" s="18" t="s">
        <v>129</v>
      </c>
      <c r="C46" s="113"/>
      <c r="D46" s="18"/>
      <c r="G46" s="18"/>
      <c r="H46" s="18" t="s">
        <v>128</v>
      </c>
      <c r="I46" s="113"/>
      <c r="J46" s="113"/>
      <c r="K46" s="113"/>
      <c r="L46" s="113"/>
      <c r="O46" s="110"/>
      <c r="P46" s="110"/>
      <c r="Q46" s="110"/>
      <c r="R46" s="110"/>
    </row>
    <row r="47" spans="1:18" x14ac:dyDescent="0.4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O47" s="110"/>
      <c r="P47" s="110"/>
      <c r="Q47" s="110"/>
      <c r="R47" s="110"/>
    </row>
    <row r="48" spans="1:18" x14ac:dyDescent="0.4">
      <c r="A48" s="18"/>
      <c r="B48" s="19"/>
      <c r="C48" s="113"/>
      <c r="I48" s="113"/>
      <c r="J48" s="113"/>
      <c r="K48" s="113"/>
      <c r="L48" s="113"/>
      <c r="O48" s="110"/>
      <c r="P48" s="110"/>
      <c r="Q48" s="110"/>
      <c r="R48" s="110"/>
    </row>
    <row r="49" spans="1:18" x14ac:dyDescent="0.4">
      <c r="A49" s="145" t="str">
        <f>+A2</f>
        <v>บริษัท บรุ๊คเคอร์ กรุ๊ป จำกัด (มหาชน) และบริษัทย่อย</v>
      </c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O49" s="110"/>
      <c r="P49" s="110"/>
      <c r="Q49" s="110"/>
      <c r="R49" s="110"/>
    </row>
    <row r="50" spans="1:18" x14ac:dyDescent="0.4">
      <c r="A50" s="145" t="str">
        <f>+A3</f>
        <v>งบแสดงฐานะการเงิน</v>
      </c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O50" s="110"/>
      <c r="P50" s="110"/>
      <c r="Q50" s="110"/>
      <c r="R50" s="110"/>
    </row>
    <row r="51" spans="1:18" x14ac:dyDescent="0.4">
      <c r="A51" s="145" t="str">
        <f>+A4</f>
        <v>ณ วันที่ 30 กันยายน 2563</v>
      </c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O51" s="110"/>
      <c r="P51" s="110"/>
      <c r="Q51" s="110"/>
      <c r="R51" s="110"/>
    </row>
    <row r="52" spans="1:18" ht="21" customHeight="1" x14ac:dyDescent="0.4">
      <c r="D52" s="5"/>
      <c r="E52" s="5"/>
      <c r="F52" s="142" t="s">
        <v>13</v>
      </c>
      <c r="G52" s="142"/>
      <c r="H52" s="142"/>
      <c r="I52" s="142"/>
      <c r="J52" s="142"/>
      <c r="K52" s="142"/>
      <c r="L52" s="142"/>
      <c r="O52" s="110"/>
      <c r="P52" s="110"/>
      <c r="Q52" s="110"/>
      <c r="R52" s="110"/>
    </row>
    <row r="53" spans="1:18" x14ac:dyDescent="0.4">
      <c r="D53" s="5"/>
      <c r="E53" s="5"/>
      <c r="F53" s="143" t="s">
        <v>34</v>
      </c>
      <c r="G53" s="143"/>
      <c r="H53" s="143"/>
      <c r="J53" s="147" t="s">
        <v>35</v>
      </c>
      <c r="K53" s="147"/>
      <c r="L53" s="147"/>
      <c r="O53" s="110"/>
      <c r="P53" s="110"/>
      <c r="Q53" s="110"/>
      <c r="R53" s="110"/>
    </row>
    <row r="54" spans="1:18" x14ac:dyDescent="0.4">
      <c r="D54" s="112" t="s">
        <v>40</v>
      </c>
      <c r="E54" s="20"/>
      <c r="F54" s="116" t="str">
        <f>+F7</f>
        <v>30 กันยายน 2563</v>
      </c>
      <c r="G54" s="25"/>
      <c r="H54" s="116" t="str">
        <f>+H7</f>
        <v>31 ธันวาคม 2562</v>
      </c>
      <c r="J54" s="116" t="str">
        <f>+J7</f>
        <v>30 กันยายน 2563</v>
      </c>
      <c r="K54" s="21"/>
      <c r="L54" s="116" t="str">
        <f>+L7</f>
        <v>31 ธันวาคม 2562</v>
      </c>
      <c r="O54" s="110"/>
      <c r="P54" s="110"/>
      <c r="Q54" s="110"/>
      <c r="R54" s="110"/>
    </row>
    <row r="55" spans="1:18" s="45" customFormat="1" x14ac:dyDescent="0.35">
      <c r="D55" s="41"/>
      <c r="E55" s="41"/>
      <c r="F55" s="105" t="s">
        <v>171</v>
      </c>
      <c r="G55" s="105"/>
      <c r="H55" s="105" t="s">
        <v>172</v>
      </c>
      <c r="I55" s="106"/>
      <c r="J55" s="105" t="s">
        <v>171</v>
      </c>
      <c r="K55" s="105"/>
      <c r="L55" s="105" t="s">
        <v>172</v>
      </c>
      <c r="M55" s="41"/>
      <c r="N55" s="41"/>
    </row>
    <row r="56" spans="1:18" s="45" customFormat="1" x14ac:dyDescent="0.35">
      <c r="D56" s="41"/>
      <c r="E56" s="41"/>
      <c r="F56" s="105" t="s">
        <v>173</v>
      </c>
      <c r="G56" s="105"/>
      <c r="H56" s="105"/>
      <c r="I56" s="106"/>
      <c r="J56" s="105" t="s">
        <v>173</v>
      </c>
      <c r="K56" s="105"/>
      <c r="L56" s="105"/>
      <c r="M56" s="41"/>
      <c r="N56" s="41"/>
    </row>
    <row r="57" spans="1:18" ht="18" customHeight="1" x14ac:dyDescent="0.4">
      <c r="A57" s="148" t="s">
        <v>8</v>
      </c>
      <c r="B57" s="148"/>
      <c r="C57" s="148"/>
      <c r="D57" s="20"/>
      <c r="E57" s="20"/>
      <c r="F57" s="21"/>
      <c r="G57" s="21"/>
      <c r="H57" s="21"/>
      <c r="J57" s="21"/>
      <c r="K57" s="21"/>
      <c r="L57" s="21"/>
      <c r="O57" s="110"/>
      <c r="P57" s="110"/>
      <c r="Q57" s="110"/>
      <c r="R57" s="110"/>
    </row>
    <row r="58" spans="1:18" x14ac:dyDescent="0.4">
      <c r="A58" s="5" t="s">
        <v>49</v>
      </c>
      <c r="F58" s="69"/>
      <c r="G58" s="69"/>
      <c r="H58" s="69"/>
      <c r="I58" s="44"/>
      <c r="J58" s="56"/>
      <c r="K58" s="56"/>
      <c r="L58" s="56"/>
      <c r="O58" s="110"/>
      <c r="P58" s="110"/>
      <c r="Q58" s="110"/>
      <c r="R58" s="110"/>
    </row>
    <row r="59" spans="1:18" x14ac:dyDescent="0.4">
      <c r="B59" s="5" t="s">
        <v>152</v>
      </c>
      <c r="D59" s="113">
        <v>16</v>
      </c>
      <c r="F59" s="69">
        <v>0</v>
      </c>
      <c r="G59" s="69"/>
      <c r="H59" s="69">
        <v>350000000</v>
      </c>
      <c r="I59" s="44"/>
      <c r="J59" s="56">
        <v>0</v>
      </c>
      <c r="K59" s="56"/>
      <c r="L59" s="56">
        <v>350000000</v>
      </c>
      <c r="O59" s="110"/>
      <c r="P59" s="110"/>
      <c r="Q59" s="110"/>
      <c r="R59" s="110"/>
    </row>
    <row r="60" spans="1:18" x14ac:dyDescent="0.4">
      <c r="B60" s="5" t="s">
        <v>76</v>
      </c>
      <c r="F60" s="68"/>
      <c r="G60" s="68"/>
      <c r="H60" s="68"/>
      <c r="I60" s="44"/>
      <c r="J60" s="56"/>
      <c r="K60" s="56"/>
      <c r="L60" s="56"/>
      <c r="O60" s="110"/>
      <c r="P60" s="110"/>
      <c r="Q60" s="110"/>
      <c r="R60" s="110"/>
    </row>
    <row r="61" spans="1:18" x14ac:dyDescent="0.4">
      <c r="C61" s="5" t="s">
        <v>77</v>
      </c>
      <c r="D61" s="113">
        <v>17</v>
      </c>
      <c r="F61" s="68">
        <v>1404215.09</v>
      </c>
      <c r="G61" s="68"/>
      <c r="H61" s="68">
        <v>200844339.11000001</v>
      </c>
      <c r="I61" s="44"/>
      <c r="J61" s="56">
        <v>0</v>
      </c>
      <c r="K61" s="56"/>
      <c r="L61" s="56">
        <v>194140800</v>
      </c>
      <c r="O61" s="110"/>
      <c r="P61" s="110"/>
      <c r="Q61" s="110"/>
      <c r="R61" s="110"/>
    </row>
    <row r="62" spans="1:18" x14ac:dyDescent="0.4">
      <c r="C62" s="5" t="s">
        <v>33</v>
      </c>
      <c r="D62" s="113">
        <v>3.5</v>
      </c>
      <c r="F62" s="68">
        <v>0</v>
      </c>
      <c r="G62" s="68"/>
      <c r="H62" s="68">
        <v>0</v>
      </c>
      <c r="I62" s="44"/>
      <c r="J62" s="56">
        <v>0</v>
      </c>
      <c r="K62" s="56"/>
      <c r="L62" s="56">
        <v>89540000</v>
      </c>
      <c r="O62" s="110"/>
      <c r="P62" s="110"/>
      <c r="Q62" s="110"/>
      <c r="R62" s="110"/>
    </row>
    <row r="63" spans="1:18" x14ac:dyDescent="0.4">
      <c r="B63" s="5" t="s">
        <v>203</v>
      </c>
      <c r="F63" s="68"/>
      <c r="G63" s="68"/>
      <c r="H63" s="68"/>
      <c r="I63" s="44"/>
      <c r="J63" s="56"/>
      <c r="K63" s="56"/>
      <c r="L63" s="56"/>
      <c r="O63" s="110"/>
      <c r="P63" s="110"/>
      <c r="Q63" s="110"/>
      <c r="R63" s="110"/>
    </row>
    <row r="64" spans="1:18" x14ac:dyDescent="0.4">
      <c r="C64" s="5" t="s">
        <v>77</v>
      </c>
      <c r="D64" s="7">
        <v>18</v>
      </c>
      <c r="F64" s="68">
        <v>28204919.099999998</v>
      </c>
      <c r="G64" s="68"/>
      <c r="H64" s="68">
        <v>80329950.530000001</v>
      </c>
      <c r="I64" s="44"/>
      <c r="J64" s="56">
        <v>19337979.34</v>
      </c>
      <c r="K64" s="56"/>
      <c r="L64" s="56">
        <v>68269169.540000007</v>
      </c>
      <c r="O64" s="110"/>
      <c r="P64" s="110"/>
      <c r="Q64" s="110"/>
      <c r="R64" s="110"/>
    </row>
    <row r="65" spans="1:18" hidden="1" x14ac:dyDescent="0.4">
      <c r="C65" s="5" t="s">
        <v>33</v>
      </c>
      <c r="D65" s="7"/>
      <c r="F65" s="68">
        <v>0</v>
      </c>
      <c r="G65" s="68"/>
      <c r="H65" s="68">
        <v>0</v>
      </c>
      <c r="I65" s="44"/>
      <c r="J65" s="56">
        <v>0</v>
      </c>
      <c r="K65" s="56"/>
      <c r="L65" s="56">
        <v>0</v>
      </c>
      <c r="O65" s="110"/>
      <c r="P65" s="110"/>
      <c r="Q65" s="110"/>
      <c r="R65" s="110"/>
    </row>
    <row r="66" spans="1:18" x14ac:dyDescent="0.4">
      <c r="B66" s="5" t="s">
        <v>87</v>
      </c>
      <c r="F66" s="68">
        <v>13334167.439999999</v>
      </c>
      <c r="G66" s="68"/>
      <c r="H66" s="68">
        <v>155852541.25</v>
      </c>
      <c r="I66" s="44"/>
      <c r="J66" s="68">
        <v>13334167.439999999</v>
      </c>
      <c r="K66" s="68"/>
      <c r="L66" s="68">
        <v>155852541.25</v>
      </c>
      <c r="O66" s="110"/>
      <c r="P66" s="110"/>
      <c r="Q66" s="110"/>
      <c r="R66" s="110"/>
    </row>
    <row r="67" spans="1:18" x14ac:dyDescent="0.4">
      <c r="B67" s="5" t="s">
        <v>50</v>
      </c>
      <c r="D67" s="7"/>
      <c r="F67" s="68"/>
      <c r="G67" s="68"/>
      <c r="H67" s="68"/>
      <c r="I67" s="44"/>
      <c r="J67" s="56"/>
      <c r="K67" s="56"/>
      <c r="L67" s="56"/>
      <c r="O67" s="110"/>
      <c r="P67" s="110"/>
      <c r="Q67" s="110"/>
      <c r="R67" s="110"/>
    </row>
    <row r="68" spans="1:18" x14ac:dyDescent="0.4">
      <c r="C68" s="5" t="s">
        <v>78</v>
      </c>
      <c r="D68" s="7"/>
      <c r="F68" s="68">
        <v>21083.23</v>
      </c>
      <c r="G68" s="68"/>
      <c r="H68" s="68">
        <v>855665.74</v>
      </c>
      <c r="I68" s="69"/>
      <c r="J68" s="68">
        <v>83.23</v>
      </c>
      <c r="K68" s="68"/>
      <c r="L68" s="68">
        <v>740165.74</v>
      </c>
      <c r="O68" s="110"/>
      <c r="P68" s="110"/>
      <c r="Q68" s="110"/>
      <c r="R68" s="110"/>
    </row>
    <row r="69" spans="1:18" x14ac:dyDescent="0.4">
      <c r="C69" s="5" t="s">
        <v>44</v>
      </c>
      <c r="D69" s="7"/>
      <c r="F69" s="68">
        <v>13388688.949999999</v>
      </c>
      <c r="G69" s="68"/>
      <c r="H69" s="68">
        <v>12672298.16</v>
      </c>
      <c r="I69" s="44"/>
      <c r="J69" s="56">
        <v>13347928.02</v>
      </c>
      <c r="K69" s="56"/>
      <c r="L69" s="56">
        <v>12495189.640000001</v>
      </c>
      <c r="O69" s="110"/>
      <c r="P69" s="110"/>
      <c r="Q69" s="110"/>
      <c r="R69" s="110"/>
    </row>
    <row r="70" spans="1:18" x14ac:dyDescent="0.4">
      <c r="C70" s="5" t="s">
        <v>91</v>
      </c>
      <c r="D70" s="7"/>
      <c r="F70" s="70">
        <f>SUM(F59:F69)</f>
        <v>56353073.809999987</v>
      </c>
      <c r="G70" s="73"/>
      <c r="H70" s="70">
        <f>SUM(H59:H69)</f>
        <v>800554794.78999996</v>
      </c>
      <c r="I70" s="44"/>
      <c r="J70" s="70">
        <f>SUM(J59:J69)</f>
        <v>46020158.030000001</v>
      </c>
      <c r="K70" s="73"/>
      <c r="L70" s="70">
        <f>SUM(L59:L69)</f>
        <v>871037866.16999996</v>
      </c>
      <c r="O70" s="110"/>
      <c r="P70" s="110"/>
      <c r="Q70" s="110"/>
      <c r="R70" s="110"/>
    </row>
    <row r="71" spans="1:18" x14ac:dyDescent="0.4">
      <c r="D71" s="7"/>
      <c r="F71" s="69"/>
      <c r="G71" s="69"/>
      <c r="H71" s="69"/>
      <c r="I71" s="44"/>
      <c r="J71" s="56"/>
      <c r="K71" s="56"/>
      <c r="L71" s="56"/>
      <c r="O71" s="110"/>
      <c r="P71" s="110"/>
      <c r="Q71" s="110"/>
      <c r="R71" s="110"/>
    </row>
    <row r="72" spans="1:18" x14ac:dyDescent="0.4">
      <c r="A72" s="5" t="s">
        <v>51</v>
      </c>
      <c r="D72" s="7"/>
      <c r="F72" s="69"/>
      <c r="G72" s="69"/>
      <c r="H72" s="69"/>
      <c r="I72" s="44"/>
      <c r="J72" s="56"/>
      <c r="K72" s="56"/>
      <c r="L72" s="56"/>
      <c r="O72" s="110"/>
      <c r="P72" s="110"/>
      <c r="Q72" s="110"/>
      <c r="R72" s="110"/>
    </row>
    <row r="73" spans="1:18" x14ac:dyDescent="0.4">
      <c r="B73" s="5" t="s">
        <v>120</v>
      </c>
      <c r="D73" s="7">
        <v>15.3</v>
      </c>
      <c r="F73" s="69">
        <v>0</v>
      </c>
      <c r="G73" s="69"/>
      <c r="H73" s="69">
        <v>32020720.23</v>
      </c>
      <c r="I73" s="44"/>
      <c r="J73" s="56">
        <v>0</v>
      </c>
      <c r="K73" s="56"/>
      <c r="L73" s="56">
        <v>32020720.23</v>
      </c>
      <c r="O73" s="110"/>
      <c r="P73" s="110"/>
      <c r="Q73" s="110"/>
      <c r="R73" s="110"/>
    </row>
    <row r="74" spans="1:18" x14ac:dyDescent="0.4">
      <c r="B74" s="5" t="s">
        <v>198</v>
      </c>
      <c r="D74" s="7"/>
      <c r="F74" s="69"/>
      <c r="G74" s="69"/>
      <c r="H74" s="69"/>
      <c r="I74" s="44"/>
      <c r="J74" s="56"/>
      <c r="K74" s="56"/>
      <c r="L74" s="56"/>
      <c r="O74" s="110"/>
      <c r="P74" s="110"/>
      <c r="Q74" s="110"/>
      <c r="R74" s="110"/>
    </row>
    <row r="75" spans="1:18" x14ac:dyDescent="0.4">
      <c r="B75" s="5" t="s">
        <v>204</v>
      </c>
      <c r="D75" s="7">
        <v>19</v>
      </c>
      <c r="F75" s="68">
        <v>29908272</v>
      </c>
      <c r="G75" s="68"/>
      <c r="H75" s="68">
        <v>28016348</v>
      </c>
      <c r="I75" s="56"/>
      <c r="J75" s="56">
        <v>28648951</v>
      </c>
      <c r="K75" s="56"/>
      <c r="L75" s="56">
        <v>26897959</v>
      </c>
      <c r="O75" s="110"/>
      <c r="P75" s="110"/>
      <c r="Q75" s="110"/>
      <c r="R75" s="110"/>
    </row>
    <row r="76" spans="1:18" x14ac:dyDescent="0.4">
      <c r="C76" s="5" t="s">
        <v>17</v>
      </c>
      <c r="D76" s="7"/>
      <c r="F76" s="70">
        <f>SUM(F73:F75)</f>
        <v>29908272</v>
      </c>
      <c r="G76" s="73"/>
      <c r="H76" s="70">
        <f>SUM(H73:H75)</f>
        <v>60037068.230000004</v>
      </c>
      <c r="I76" s="56"/>
      <c r="J76" s="70">
        <f>SUM(J73:J75)</f>
        <v>28648951</v>
      </c>
      <c r="K76" s="73"/>
      <c r="L76" s="70">
        <f>SUM(L73:L75)</f>
        <v>58918679.230000004</v>
      </c>
      <c r="O76" s="110"/>
      <c r="P76" s="110"/>
      <c r="Q76" s="110"/>
      <c r="R76" s="110"/>
    </row>
    <row r="77" spans="1:18" x14ac:dyDescent="0.4">
      <c r="D77" s="7"/>
      <c r="F77" s="73"/>
      <c r="G77" s="73"/>
      <c r="H77" s="73"/>
      <c r="I77" s="73"/>
      <c r="J77" s="73"/>
      <c r="K77" s="73"/>
      <c r="L77" s="73"/>
      <c r="O77" s="110"/>
      <c r="P77" s="110"/>
      <c r="Q77" s="110"/>
      <c r="R77" s="110"/>
    </row>
    <row r="78" spans="1:18" x14ac:dyDescent="0.4">
      <c r="C78" s="5" t="s">
        <v>18</v>
      </c>
      <c r="D78" s="7"/>
      <c r="F78" s="75">
        <f>+F76+F70</f>
        <v>86261345.809999987</v>
      </c>
      <c r="G78" s="73"/>
      <c r="H78" s="75">
        <f>+H76+H70</f>
        <v>860591863.01999998</v>
      </c>
      <c r="I78" s="44"/>
      <c r="J78" s="75">
        <f>+J76+J70</f>
        <v>74669109.030000001</v>
      </c>
      <c r="K78" s="73"/>
      <c r="L78" s="75">
        <f>+L76+L70</f>
        <v>929956545.39999998</v>
      </c>
      <c r="O78" s="110"/>
      <c r="P78" s="110"/>
      <c r="Q78" s="110"/>
      <c r="R78" s="110"/>
    </row>
    <row r="79" spans="1:18" x14ac:dyDescent="0.4">
      <c r="D79" s="7"/>
      <c r="F79" s="69"/>
      <c r="G79" s="69"/>
      <c r="H79" s="69"/>
      <c r="I79" s="44"/>
      <c r="J79" s="73"/>
      <c r="K79" s="73"/>
      <c r="L79" s="73"/>
      <c r="O79" s="110"/>
      <c r="P79" s="110"/>
      <c r="Q79" s="110"/>
      <c r="R79" s="110"/>
    </row>
    <row r="80" spans="1:18" x14ac:dyDescent="0.4">
      <c r="A80" s="5" t="s">
        <v>170</v>
      </c>
      <c r="D80" s="7"/>
      <c r="F80" s="118"/>
      <c r="G80" s="118"/>
      <c r="H80" s="118"/>
      <c r="J80" s="11"/>
      <c r="K80" s="11"/>
      <c r="L80" s="11"/>
      <c r="O80" s="110"/>
      <c r="P80" s="110"/>
      <c r="Q80" s="110"/>
      <c r="R80" s="110"/>
    </row>
    <row r="81" spans="1:18" x14ac:dyDescent="0.4">
      <c r="D81" s="7"/>
      <c r="F81" s="118"/>
      <c r="G81" s="118"/>
      <c r="H81" s="118"/>
      <c r="J81" s="11"/>
      <c r="K81" s="11"/>
      <c r="L81" s="11"/>
      <c r="O81" s="110"/>
      <c r="P81" s="110"/>
      <c r="Q81" s="110"/>
      <c r="R81" s="110"/>
    </row>
    <row r="82" spans="1:18" x14ac:dyDescent="0.4">
      <c r="D82" s="7"/>
      <c r="F82" s="118"/>
      <c r="G82" s="118"/>
      <c r="H82" s="118"/>
      <c r="J82" s="11"/>
      <c r="K82" s="11"/>
      <c r="L82" s="11"/>
      <c r="O82" s="110"/>
      <c r="P82" s="110"/>
      <c r="Q82" s="110"/>
      <c r="R82" s="110"/>
    </row>
    <row r="83" spans="1:18" x14ac:dyDescent="0.4">
      <c r="D83" s="7"/>
      <c r="F83" s="118"/>
      <c r="G83" s="118"/>
      <c r="H83" s="118"/>
      <c r="J83" s="11"/>
      <c r="K83" s="11"/>
      <c r="L83" s="11"/>
      <c r="O83" s="110"/>
      <c r="P83" s="110"/>
      <c r="Q83" s="110"/>
      <c r="R83" s="110"/>
    </row>
    <row r="84" spans="1:18" x14ac:dyDescent="0.4">
      <c r="D84" s="7"/>
      <c r="F84" s="118"/>
      <c r="G84" s="118"/>
      <c r="H84" s="118"/>
      <c r="J84" s="11"/>
      <c r="K84" s="11"/>
      <c r="L84" s="11"/>
      <c r="O84" s="110"/>
      <c r="P84" s="110"/>
      <c r="Q84" s="110"/>
      <c r="R84" s="110"/>
    </row>
    <row r="85" spans="1:18" x14ac:dyDescent="0.4">
      <c r="D85" s="7"/>
      <c r="F85" s="118"/>
      <c r="G85" s="118"/>
      <c r="H85" s="118"/>
      <c r="J85" s="11"/>
      <c r="K85" s="11"/>
      <c r="L85" s="11"/>
      <c r="O85" s="110"/>
      <c r="P85" s="110"/>
      <c r="Q85" s="110"/>
      <c r="R85" s="110"/>
    </row>
    <row r="86" spans="1:18" x14ac:dyDescent="0.4">
      <c r="D86" s="7"/>
      <c r="F86" s="118"/>
      <c r="G86" s="118"/>
      <c r="H86" s="118"/>
      <c r="J86" s="11"/>
      <c r="K86" s="11"/>
      <c r="L86" s="11"/>
      <c r="O86" s="110"/>
      <c r="P86" s="110"/>
      <c r="Q86" s="110"/>
      <c r="R86" s="110"/>
    </row>
    <row r="87" spans="1:18" x14ac:dyDescent="0.4">
      <c r="D87" s="7"/>
      <c r="F87" s="118"/>
      <c r="G87" s="118"/>
      <c r="H87" s="118"/>
      <c r="J87" s="11"/>
      <c r="K87" s="11"/>
      <c r="L87" s="11"/>
      <c r="O87" s="110"/>
      <c r="P87" s="110"/>
      <c r="Q87" s="110"/>
      <c r="R87" s="110"/>
    </row>
    <row r="88" spans="1:18" x14ac:dyDescent="0.4">
      <c r="A88" s="113"/>
      <c r="B88" s="18" t="s">
        <v>129</v>
      </c>
      <c r="C88" s="113"/>
      <c r="D88" s="18"/>
      <c r="G88" s="18"/>
      <c r="H88" s="18" t="s">
        <v>128</v>
      </c>
      <c r="I88" s="113"/>
      <c r="J88" s="113"/>
      <c r="K88" s="113"/>
      <c r="L88" s="113"/>
      <c r="O88" s="110"/>
      <c r="P88" s="110"/>
      <c r="Q88" s="110"/>
      <c r="R88" s="110"/>
    </row>
    <row r="89" spans="1:18" x14ac:dyDescent="0.4">
      <c r="D89" s="7"/>
      <c r="F89" s="118"/>
      <c r="G89" s="118"/>
      <c r="H89" s="118"/>
      <c r="J89" s="11"/>
      <c r="K89" s="11"/>
      <c r="L89" s="11"/>
      <c r="O89" s="110"/>
      <c r="P89" s="110"/>
      <c r="Q89" s="110"/>
      <c r="R89" s="110"/>
    </row>
    <row r="90" spans="1:18" x14ac:dyDescent="0.4">
      <c r="D90" s="7"/>
      <c r="F90" s="118"/>
      <c r="G90" s="118"/>
      <c r="H90" s="118"/>
      <c r="J90" s="11"/>
      <c r="K90" s="11"/>
      <c r="L90" s="11"/>
      <c r="O90" s="110"/>
      <c r="P90" s="110"/>
      <c r="Q90" s="110"/>
      <c r="R90" s="110"/>
    </row>
    <row r="91" spans="1:18" x14ac:dyDescent="0.4">
      <c r="A91" s="144"/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O91" s="110"/>
      <c r="P91" s="110"/>
      <c r="Q91" s="110"/>
      <c r="R91" s="110"/>
    </row>
    <row r="92" spans="1:18" x14ac:dyDescent="0.4">
      <c r="D92" s="24"/>
      <c r="E92" s="24"/>
      <c r="F92" s="11"/>
      <c r="G92" s="11"/>
      <c r="H92" s="11"/>
      <c r="J92" s="11"/>
      <c r="K92" s="11"/>
      <c r="L92" s="11"/>
      <c r="O92" s="110"/>
      <c r="P92" s="110"/>
      <c r="Q92" s="110"/>
      <c r="R92" s="110"/>
    </row>
    <row r="93" spans="1:18" x14ac:dyDescent="0.4">
      <c r="A93" s="145" t="str">
        <f>+A49</f>
        <v>บริษัท บรุ๊คเคอร์ กรุ๊ป จำกัด (มหาชน) และบริษัทย่อย</v>
      </c>
      <c r="B93" s="145"/>
      <c r="C93" s="145"/>
      <c r="D93" s="145"/>
      <c r="E93" s="145"/>
      <c r="F93" s="145"/>
      <c r="G93" s="145"/>
      <c r="H93" s="145"/>
      <c r="I93" s="145"/>
      <c r="J93" s="145"/>
      <c r="K93" s="145"/>
      <c r="L93" s="145"/>
      <c r="O93" s="110"/>
      <c r="P93" s="110"/>
      <c r="Q93" s="110"/>
      <c r="R93" s="110"/>
    </row>
    <row r="94" spans="1:18" x14ac:dyDescent="0.4">
      <c r="A94" s="146" t="str">
        <f>+A50</f>
        <v>งบแสดงฐานะการเงิน</v>
      </c>
      <c r="B94" s="144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O94" s="110"/>
      <c r="P94" s="110"/>
      <c r="Q94" s="110"/>
      <c r="R94" s="110"/>
    </row>
    <row r="95" spans="1:18" x14ac:dyDescent="0.4">
      <c r="A95" s="146" t="str">
        <f>+A51</f>
        <v>ณ วันที่ 30 กันยายน 2563</v>
      </c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O95" s="110"/>
      <c r="P95" s="110"/>
      <c r="Q95" s="110"/>
      <c r="R95" s="110"/>
    </row>
    <row r="96" spans="1:18" x14ac:dyDescent="0.4">
      <c r="F96" s="142" t="s">
        <v>13</v>
      </c>
      <c r="G96" s="142"/>
      <c r="H96" s="142"/>
      <c r="I96" s="142"/>
      <c r="J96" s="142"/>
      <c r="K96" s="142"/>
      <c r="L96" s="142"/>
      <c r="O96" s="110"/>
      <c r="P96" s="110"/>
      <c r="Q96" s="110"/>
      <c r="R96" s="110"/>
    </row>
    <row r="97" spans="1:18" x14ac:dyDescent="0.4">
      <c r="F97" s="143" t="s">
        <v>34</v>
      </c>
      <c r="G97" s="143"/>
      <c r="H97" s="143"/>
      <c r="J97" s="147" t="s">
        <v>35</v>
      </c>
      <c r="K97" s="147"/>
      <c r="L97" s="147"/>
      <c r="O97" s="110"/>
      <c r="P97" s="110"/>
      <c r="Q97" s="110"/>
      <c r="R97" s="110"/>
    </row>
    <row r="98" spans="1:18" x14ac:dyDescent="0.4">
      <c r="D98" s="112" t="s">
        <v>40</v>
      </c>
      <c r="E98" s="20"/>
      <c r="F98" s="116" t="str">
        <f>+F54</f>
        <v>30 กันยายน 2563</v>
      </c>
      <c r="G98" s="25"/>
      <c r="H98" s="116" t="str">
        <f>+H54</f>
        <v>31 ธันวาคม 2562</v>
      </c>
      <c r="J98" s="116" t="str">
        <f>+J54</f>
        <v>30 กันยายน 2563</v>
      </c>
      <c r="K98" s="21"/>
      <c r="L98" s="116" t="str">
        <f>+L54</f>
        <v>31 ธันวาคม 2562</v>
      </c>
      <c r="O98" s="110"/>
      <c r="P98" s="110"/>
      <c r="Q98" s="110"/>
      <c r="R98" s="110"/>
    </row>
    <row r="99" spans="1:18" s="45" customFormat="1" ht="18" customHeight="1" x14ac:dyDescent="0.35">
      <c r="D99" s="41"/>
      <c r="E99" s="41"/>
      <c r="F99" s="105" t="s">
        <v>171</v>
      </c>
      <c r="G99" s="105"/>
      <c r="H99" s="105" t="s">
        <v>172</v>
      </c>
      <c r="I99" s="106"/>
      <c r="J99" s="105" t="s">
        <v>171</v>
      </c>
      <c r="K99" s="105"/>
      <c r="L99" s="105" t="s">
        <v>172</v>
      </c>
      <c r="M99" s="41"/>
      <c r="N99" s="41"/>
    </row>
    <row r="100" spans="1:18" s="45" customFormat="1" ht="18" customHeight="1" x14ac:dyDescent="0.35">
      <c r="D100" s="41"/>
      <c r="E100" s="41"/>
      <c r="F100" s="105" t="s">
        <v>173</v>
      </c>
      <c r="G100" s="105"/>
      <c r="H100" s="105"/>
      <c r="I100" s="106"/>
      <c r="J100" s="105" t="s">
        <v>173</v>
      </c>
      <c r="K100" s="105"/>
      <c r="L100" s="105"/>
      <c r="M100" s="41"/>
      <c r="N100" s="41"/>
    </row>
    <row r="101" spans="1:18" x14ac:dyDescent="0.4">
      <c r="A101" s="5" t="s">
        <v>109</v>
      </c>
      <c r="F101" s="117"/>
      <c r="G101" s="117"/>
      <c r="H101" s="117"/>
      <c r="O101" s="110"/>
      <c r="P101" s="110"/>
      <c r="Q101" s="110"/>
      <c r="R101" s="110"/>
    </row>
    <row r="102" spans="1:18" x14ac:dyDescent="0.4">
      <c r="B102" s="5" t="s">
        <v>145</v>
      </c>
      <c r="F102" s="117"/>
      <c r="G102" s="117"/>
      <c r="H102" s="117"/>
      <c r="J102" s="11"/>
      <c r="K102" s="11"/>
      <c r="L102" s="11"/>
      <c r="O102" s="110"/>
      <c r="P102" s="110"/>
      <c r="Q102" s="110"/>
      <c r="R102" s="110"/>
    </row>
    <row r="103" spans="1:18" x14ac:dyDescent="0.4">
      <c r="B103" s="5" t="s">
        <v>37</v>
      </c>
      <c r="F103" s="117"/>
      <c r="G103" s="117"/>
      <c r="H103" s="117"/>
      <c r="J103" s="11"/>
      <c r="K103" s="11"/>
      <c r="L103" s="11"/>
      <c r="O103" s="110"/>
      <c r="P103" s="110"/>
      <c r="Q103" s="110"/>
      <c r="R103" s="110"/>
    </row>
    <row r="104" spans="1:18" ht="18.75" thickBot="1" x14ac:dyDescent="0.45">
      <c r="C104" s="34" t="s">
        <v>181</v>
      </c>
      <c r="D104" s="113">
        <v>20</v>
      </c>
      <c r="F104" s="76">
        <v>880875760.38</v>
      </c>
      <c r="G104" s="77"/>
      <c r="H104" s="76">
        <v>880875760.38</v>
      </c>
      <c r="I104" s="44"/>
      <c r="J104" s="76">
        <v>880875760.38</v>
      </c>
      <c r="K104" s="77"/>
      <c r="L104" s="76">
        <v>880875760.38</v>
      </c>
      <c r="O104" s="110"/>
      <c r="P104" s="110"/>
      <c r="Q104" s="110"/>
      <c r="R104" s="110"/>
    </row>
    <row r="105" spans="1:18" ht="18.75" thickTop="1" x14ac:dyDescent="0.4">
      <c r="B105" s="5" t="s">
        <v>38</v>
      </c>
      <c r="F105" s="69"/>
      <c r="G105" s="69"/>
      <c r="H105" s="69"/>
      <c r="I105" s="44"/>
      <c r="J105" s="56"/>
      <c r="K105" s="56"/>
      <c r="L105" s="69"/>
      <c r="O105" s="110"/>
      <c r="P105" s="110"/>
      <c r="Q105" s="110"/>
      <c r="R105" s="110"/>
    </row>
    <row r="106" spans="1:18" x14ac:dyDescent="0.4">
      <c r="C106" s="34" t="s">
        <v>211</v>
      </c>
      <c r="D106" s="113">
        <v>20</v>
      </c>
      <c r="F106" s="56">
        <v>0</v>
      </c>
      <c r="G106" s="56"/>
      <c r="H106" s="56">
        <v>704952772.88</v>
      </c>
      <c r="I106" s="56"/>
      <c r="J106" s="56">
        <v>0</v>
      </c>
      <c r="K106" s="56"/>
      <c r="L106" s="56">
        <v>704952772.88</v>
      </c>
      <c r="O106" s="110"/>
      <c r="P106" s="110"/>
      <c r="Q106" s="110"/>
      <c r="R106" s="110"/>
    </row>
    <row r="107" spans="1:18" x14ac:dyDescent="0.4">
      <c r="C107" s="34" t="s">
        <v>223</v>
      </c>
      <c r="D107" s="113">
        <v>20</v>
      </c>
      <c r="F107" s="56">
        <f>+เปลี่ยนแปลงรวม!D34</f>
        <v>829855435.00999999</v>
      </c>
      <c r="G107" s="56"/>
      <c r="H107" s="56">
        <v>0</v>
      </c>
      <c r="I107" s="56"/>
      <c r="J107" s="56">
        <f>+เปลี่ยนแปลงเฉพาะ!D36</f>
        <v>829855435.00999999</v>
      </c>
      <c r="K107" s="56"/>
      <c r="L107" s="56">
        <v>0</v>
      </c>
      <c r="O107" s="110"/>
      <c r="P107" s="110"/>
      <c r="Q107" s="110"/>
      <c r="R107" s="110"/>
    </row>
    <row r="108" spans="1:18" x14ac:dyDescent="0.4">
      <c r="B108" s="5" t="s">
        <v>146</v>
      </c>
      <c r="C108" s="34"/>
      <c r="D108" s="128">
        <v>20</v>
      </c>
      <c r="F108" s="56">
        <f>+เปลี่ยนแปลงรวม!F34</f>
        <v>270044983.85000002</v>
      </c>
      <c r="G108" s="56"/>
      <c r="H108" s="56">
        <v>145142321.72999999</v>
      </c>
      <c r="I108" s="44"/>
      <c r="J108" s="56">
        <f>+เปลี่ยนแปลงเฉพาะ!F36</f>
        <v>270044983.85000002</v>
      </c>
      <c r="K108" s="56"/>
      <c r="L108" s="56">
        <v>145142321.72999999</v>
      </c>
      <c r="O108" s="110"/>
      <c r="P108" s="110"/>
      <c r="Q108" s="110"/>
      <c r="R108" s="110"/>
    </row>
    <row r="109" spans="1:18" x14ac:dyDescent="0.4">
      <c r="B109" s="5" t="s">
        <v>182</v>
      </c>
      <c r="C109" s="34"/>
      <c r="D109" s="128">
        <v>21</v>
      </c>
      <c r="F109" s="56">
        <f>+เปลี่ยนแปลงรวม!H34</f>
        <v>399500</v>
      </c>
      <c r="G109" s="56"/>
      <c r="H109" s="56">
        <v>1017450</v>
      </c>
      <c r="I109" s="44"/>
      <c r="J109" s="56">
        <f>+เปลี่ยนแปลงเฉพาะ!H36</f>
        <v>399500</v>
      </c>
      <c r="K109" s="56"/>
      <c r="L109" s="56">
        <v>1017450</v>
      </c>
      <c r="O109" s="110"/>
      <c r="P109" s="110"/>
      <c r="Q109" s="110"/>
      <c r="R109" s="110"/>
    </row>
    <row r="110" spans="1:18" x14ac:dyDescent="0.4">
      <c r="B110" s="5" t="s">
        <v>54</v>
      </c>
      <c r="F110" s="69"/>
      <c r="G110" s="69"/>
      <c r="H110" s="69"/>
      <c r="I110" s="44"/>
      <c r="J110" s="56"/>
      <c r="K110" s="56"/>
      <c r="L110" s="69"/>
      <c r="O110" s="110"/>
      <c r="P110" s="110"/>
      <c r="Q110" s="110"/>
      <c r="R110" s="110"/>
    </row>
    <row r="111" spans="1:18" x14ac:dyDescent="0.4">
      <c r="C111" s="5" t="s">
        <v>39</v>
      </c>
      <c r="F111" s="68">
        <f>+เปลี่ยนแปลงรวม!J34</f>
        <v>88087576.040000007</v>
      </c>
      <c r="G111" s="68"/>
      <c r="H111" s="68">
        <v>88087576.040000007</v>
      </c>
      <c r="I111" s="44"/>
      <c r="J111" s="68">
        <f>เปลี่ยนแปลงเฉพาะ!J36</f>
        <v>88087576.040000007</v>
      </c>
      <c r="K111" s="68"/>
      <c r="L111" s="68">
        <v>88087576.040000007</v>
      </c>
      <c r="O111" s="110"/>
      <c r="P111" s="110"/>
      <c r="Q111" s="110"/>
      <c r="R111" s="110"/>
    </row>
    <row r="112" spans="1:18" x14ac:dyDescent="0.4">
      <c r="C112" s="5" t="s">
        <v>3</v>
      </c>
      <c r="D112" s="23"/>
      <c r="F112" s="73">
        <f>เปลี่ยนแปลงรวม!L34</f>
        <v>1257028785.6799998</v>
      </c>
      <c r="G112" s="73"/>
      <c r="H112" s="73">
        <v>1598105027.28</v>
      </c>
      <c r="I112" s="65"/>
      <c r="J112" s="73">
        <f>เปลี่ยนแปลงเฉพาะ!L36</f>
        <v>1220937066.0499997</v>
      </c>
      <c r="K112" s="73"/>
      <c r="L112" s="73">
        <v>1613654354.8599999</v>
      </c>
      <c r="O112" s="110"/>
      <c r="P112" s="110"/>
      <c r="Q112" s="110"/>
      <c r="R112" s="110"/>
    </row>
    <row r="113" spans="1:18" x14ac:dyDescent="0.4">
      <c r="B113" s="5" t="s">
        <v>110</v>
      </c>
      <c r="D113" s="23"/>
      <c r="F113" s="75">
        <f>เปลี่ยนแปลงรวม!R34</f>
        <v>-34431684.089999996</v>
      </c>
      <c r="G113" s="73"/>
      <c r="H113" s="75">
        <v>-39547862.479999997</v>
      </c>
      <c r="I113" s="44"/>
      <c r="J113" s="75">
        <v>0</v>
      </c>
      <c r="K113" s="73"/>
      <c r="L113" s="75">
        <v>0</v>
      </c>
      <c r="O113" s="110"/>
      <c r="P113" s="110"/>
      <c r="Q113" s="110"/>
      <c r="R113" s="110"/>
    </row>
    <row r="114" spans="1:18" x14ac:dyDescent="0.4">
      <c r="C114" s="5" t="s">
        <v>105</v>
      </c>
      <c r="F114" s="56">
        <f>SUM(F106:F113)</f>
        <v>2410984596.4899998</v>
      </c>
      <c r="G114" s="56"/>
      <c r="H114" s="56">
        <f>SUM(H106:H113)</f>
        <v>2497757285.4499998</v>
      </c>
      <c r="I114" s="44"/>
      <c r="J114" s="56">
        <f>SUM(J106:J113)</f>
        <v>2409324560.9499998</v>
      </c>
      <c r="K114" s="56"/>
      <c r="L114" s="56">
        <f>SUM(L106:L113)</f>
        <v>2552854475.5099998</v>
      </c>
      <c r="O114" s="110"/>
      <c r="P114" s="110"/>
      <c r="Q114" s="110"/>
      <c r="R114" s="110"/>
    </row>
    <row r="115" spans="1:18" x14ac:dyDescent="0.4">
      <c r="B115" s="5" t="s">
        <v>92</v>
      </c>
      <c r="F115" s="78">
        <f>เปลี่ยนแปลงรวม!V34</f>
        <v>74158017.159999996</v>
      </c>
      <c r="G115" s="77"/>
      <c r="H115" s="78">
        <v>75450628.849999994</v>
      </c>
      <c r="I115" s="44"/>
      <c r="J115" s="75">
        <v>0</v>
      </c>
      <c r="K115" s="73"/>
      <c r="L115" s="78">
        <f>เปลี่ยนแปลงรวม!AD34</f>
        <v>0</v>
      </c>
      <c r="O115" s="110"/>
      <c r="P115" s="110"/>
      <c r="Q115" s="110"/>
      <c r="R115" s="110"/>
    </row>
    <row r="116" spans="1:18" x14ac:dyDescent="0.4">
      <c r="C116" s="5" t="s">
        <v>111</v>
      </c>
      <c r="F116" s="56">
        <f>+F115+F114</f>
        <v>2485142613.6499996</v>
      </c>
      <c r="G116" s="56"/>
      <c r="H116" s="56">
        <f>+H115+H114</f>
        <v>2573207914.2999997</v>
      </c>
      <c r="I116" s="44"/>
      <c r="J116" s="56">
        <f>+J115+J114</f>
        <v>2409324560.9499998</v>
      </c>
      <c r="K116" s="56"/>
      <c r="L116" s="56">
        <f>+L115+L114</f>
        <v>2552854475.5099998</v>
      </c>
      <c r="O116" s="110"/>
      <c r="P116" s="110"/>
      <c r="Q116" s="110"/>
      <c r="R116" s="110"/>
    </row>
    <row r="117" spans="1:18" ht="18.75" thickBot="1" x14ac:dyDescent="0.45">
      <c r="A117" s="5" t="s">
        <v>112</v>
      </c>
      <c r="F117" s="71">
        <f>+F116+F78</f>
        <v>2571403959.4599996</v>
      </c>
      <c r="G117" s="73"/>
      <c r="H117" s="71">
        <f>+H116+H78</f>
        <v>3433799777.3199997</v>
      </c>
      <c r="I117" s="44"/>
      <c r="J117" s="71">
        <f>+J116+J78</f>
        <v>2483993669.98</v>
      </c>
      <c r="K117" s="73"/>
      <c r="L117" s="71">
        <f>+L116+L78</f>
        <v>3482811020.9099998</v>
      </c>
      <c r="O117" s="110"/>
      <c r="P117" s="110"/>
      <c r="Q117" s="110"/>
      <c r="R117" s="110"/>
    </row>
    <row r="118" spans="1:18" ht="18.75" thickTop="1" x14ac:dyDescent="0.4">
      <c r="F118" s="73"/>
      <c r="G118" s="73"/>
      <c r="H118" s="73"/>
      <c r="I118" s="44"/>
      <c r="J118" s="73"/>
      <c r="K118" s="73"/>
      <c r="L118" s="73"/>
      <c r="O118" s="110"/>
      <c r="P118" s="110"/>
      <c r="Q118" s="110"/>
      <c r="R118" s="110"/>
    </row>
    <row r="119" spans="1:18" x14ac:dyDescent="0.4">
      <c r="A119" s="5" t="s">
        <v>170</v>
      </c>
      <c r="F119" s="72"/>
      <c r="G119" s="72"/>
      <c r="H119" s="72"/>
      <c r="I119" s="44"/>
      <c r="J119" s="56"/>
      <c r="K119" s="56"/>
      <c r="L119" s="56"/>
    </row>
    <row r="120" spans="1:18" x14ac:dyDescent="0.4">
      <c r="F120" s="24"/>
      <c r="G120" s="24"/>
      <c r="H120" s="24"/>
      <c r="J120" s="24"/>
      <c r="K120" s="24"/>
      <c r="L120" s="24"/>
      <c r="O120" s="110"/>
      <c r="P120" s="110"/>
      <c r="Q120" s="110"/>
      <c r="R120" s="110"/>
    </row>
    <row r="121" spans="1:18" x14ac:dyDescent="0.4">
      <c r="F121" s="24"/>
      <c r="G121" s="24"/>
      <c r="H121" s="24"/>
      <c r="J121" s="24"/>
      <c r="K121" s="24"/>
      <c r="L121" s="24"/>
      <c r="O121" s="110"/>
      <c r="P121" s="110"/>
      <c r="Q121" s="110"/>
      <c r="R121" s="110"/>
    </row>
    <row r="122" spans="1:18" x14ac:dyDescent="0.4">
      <c r="F122" s="24"/>
      <c r="G122" s="24"/>
      <c r="H122" s="24"/>
      <c r="J122" s="24"/>
      <c r="K122" s="24"/>
      <c r="L122" s="24"/>
      <c r="O122" s="110"/>
      <c r="P122" s="110"/>
      <c r="Q122" s="110"/>
      <c r="R122" s="110"/>
    </row>
    <row r="123" spans="1:18" x14ac:dyDescent="0.4">
      <c r="F123" s="24"/>
      <c r="G123" s="24"/>
      <c r="H123" s="24"/>
      <c r="J123" s="24"/>
      <c r="K123" s="24"/>
      <c r="L123" s="24"/>
      <c r="O123" s="110"/>
      <c r="P123" s="110"/>
      <c r="Q123" s="110"/>
      <c r="R123" s="110"/>
    </row>
    <row r="124" spans="1:18" x14ac:dyDescent="0.4">
      <c r="F124" s="24"/>
      <c r="G124" s="24"/>
      <c r="H124" s="24"/>
      <c r="J124" s="24"/>
      <c r="K124" s="24"/>
      <c r="L124" s="24"/>
      <c r="O124" s="110"/>
      <c r="P124" s="110"/>
      <c r="Q124" s="110"/>
      <c r="R124" s="110"/>
    </row>
    <row r="126" spans="1:18" x14ac:dyDescent="0.4">
      <c r="F126" s="24"/>
      <c r="G126" s="24"/>
      <c r="H126" s="24"/>
      <c r="J126" s="24"/>
      <c r="K126" s="24"/>
      <c r="L126" s="24"/>
      <c r="O126" s="110"/>
      <c r="P126" s="110"/>
      <c r="Q126" s="110"/>
      <c r="R126" s="110"/>
    </row>
    <row r="127" spans="1:18" x14ac:dyDescent="0.4">
      <c r="F127" s="24"/>
      <c r="G127" s="24"/>
      <c r="H127" s="24"/>
      <c r="J127" s="24"/>
      <c r="K127" s="24"/>
      <c r="L127" s="24"/>
      <c r="O127" s="110"/>
      <c r="P127" s="110"/>
      <c r="Q127" s="110"/>
      <c r="R127" s="110"/>
    </row>
    <row r="128" spans="1:18" x14ac:dyDescent="0.4">
      <c r="F128" s="24"/>
      <c r="G128" s="24"/>
      <c r="H128" s="24"/>
      <c r="J128" s="24"/>
      <c r="K128" s="24"/>
      <c r="L128" s="24"/>
      <c r="O128" s="110"/>
      <c r="P128" s="110"/>
      <c r="Q128" s="110"/>
      <c r="R128" s="110"/>
    </row>
    <row r="129" spans="1:18" x14ac:dyDescent="0.4">
      <c r="F129" s="24"/>
      <c r="G129" s="24"/>
      <c r="H129" s="24"/>
      <c r="J129" s="24"/>
      <c r="K129" s="24"/>
      <c r="L129" s="24"/>
      <c r="O129" s="110"/>
      <c r="P129" s="110"/>
      <c r="Q129" s="110"/>
      <c r="R129" s="110"/>
    </row>
    <row r="130" spans="1:18" x14ac:dyDescent="0.4">
      <c r="A130" s="113"/>
      <c r="B130" s="18" t="s">
        <v>129</v>
      </c>
      <c r="C130" s="113"/>
      <c r="D130" s="18"/>
      <c r="G130" s="18"/>
      <c r="H130" s="18" t="s">
        <v>128</v>
      </c>
      <c r="I130" s="113"/>
      <c r="J130" s="113"/>
      <c r="K130" s="113"/>
      <c r="L130" s="113"/>
      <c r="O130" s="110"/>
      <c r="P130" s="110"/>
      <c r="Q130" s="110"/>
      <c r="R130" s="110"/>
    </row>
    <row r="131" spans="1:18" ht="18" customHeight="1" x14ac:dyDescent="0.4">
      <c r="J131" s="11"/>
      <c r="K131" s="11"/>
      <c r="L131" s="11"/>
      <c r="O131" s="110"/>
      <c r="P131" s="110"/>
      <c r="Q131" s="110"/>
      <c r="R131" s="110"/>
    </row>
    <row r="132" spans="1:18" x14ac:dyDescent="0.4">
      <c r="A132" s="113"/>
      <c r="B132" s="18"/>
      <c r="C132" s="113"/>
      <c r="D132" s="18"/>
      <c r="F132" s="18"/>
      <c r="G132" s="18"/>
      <c r="H132" s="18"/>
      <c r="I132" s="113"/>
      <c r="J132" s="113"/>
      <c r="K132" s="113"/>
      <c r="L132" s="113"/>
      <c r="O132" s="110"/>
      <c r="P132" s="110"/>
      <c r="Q132" s="110"/>
      <c r="R132" s="110"/>
    </row>
    <row r="133" spans="1:18" x14ac:dyDescent="0.4">
      <c r="A133" s="113"/>
      <c r="B133" s="18"/>
      <c r="C133" s="113"/>
      <c r="D133" s="18"/>
      <c r="F133" s="18"/>
      <c r="G133" s="18"/>
      <c r="H133" s="18"/>
      <c r="I133" s="113"/>
      <c r="J133" s="113"/>
      <c r="K133" s="113"/>
      <c r="L133" s="113"/>
      <c r="O133" s="110"/>
      <c r="P133" s="110"/>
      <c r="Q133" s="110"/>
      <c r="R133" s="110"/>
    </row>
    <row r="134" spans="1:18" x14ac:dyDescent="0.4">
      <c r="A134" s="113"/>
      <c r="B134" s="18"/>
      <c r="C134" s="113"/>
      <c r="D134" s="18"/>
      <c r="F134" s="18"/>
      <c r="G134" s="18"/>
      <c r="H134" s="18"/>
      <c r="I134" s="113"/>
      <c r="J134" s="113"/>
      <c r="K134" s="113"/>
      <c r="L134" s="113"/>
      <c r="O134" s="110"/>
      <c r="P134" s="110"/>
      <c r="Q134" s="110"/>
      <c r="R134" s="110"/>
    </row>
    <row r="135" spans="1:18" ht="16.5" customHeight="1" x14ac:dyDescent="0.4">
      <c r="A135" s="144"/>
      <c r="B135" s="144"/>
      <c r="C135" s="144"/>
      <c r="D135" s="144"/>
      <c r="E135" s="144"/>
      <c r="F135" s="144"/>
      <c r="G135" s="144"/>
      <c r="H135" s="144"/>
      <c r="I135" s="144"/>
      <c r="J135" s="144"/>
      <c r="K135" s="144"/>
      <c r="L135" s="144"/>
      <c r="O135" s="110"/>
      <c r="P135" s="110"/>
      <c r="Q135" s="110"/>
      <c r="R135" s="110"/>
    </row>
    <row r="136" spans="1:18" ht="13.5" customHeight="1" x14ac:dyDescent="0.4">
      <c r="D136" s="113" t="s">
        <v>79</v>
      </c>
      <c r="F136" s="24">
        <f>F117-F40</f>
        <v>0</v>
      </c>
      <c r="G136" s="24"/>
      <c r="H136" s="24">
        <f>H117-H40</f>
        <v>0</v>
      </c>
      <c r="J136" s="24">
        <f>J117-J40</f>
        <v>0</v>
      </c>
      <c r="K136" s="24"/>
      <c r="L136" s="24">
        <f>L117-L40</f>
        <v>0</v>
      </c>
      <c r="O136" s="110"/>
      <c r="P136" s="110"/>
      <c r="Q136" s="110"/>
      <c r="R136" s="110"/>
    </row>
    <row r="137" spans="1:18" ht="18" customHeight="1" x14ac:dyDescent="0.4"/>
    <row r="138" spans="1:18" ht="18" customHeight="1" x14ac:dyDescent="0.4"/>
  </sheetData>
  <mergeCells count="23">
    <mergeCell ref="A2:L2"/>
    <mergeCell ref="A3:L3"/>
    <mergeCell ref="F5:L5"/>
    <mergeCell ref="F6:H6"/>
    <mergeCell ref="J6:L6"/>
    <mergeCell ref="A4:L4"/>
    <mergeCell ref="A10:C10"/>
    <mergeCell ref="A49:L49"/>
    <mergeCell ref="A51:L51"/>
    <mergeCell ref="A95:L95"/>
    <mergeCell ref="A57:C57"/>
    <mergeCell ref="A93:L93"/>
    <mergeCell ref="F52:L52"/>
    <mergeCell ref="J53:L53"/>
    <mergeCell ref="F96:L96"/>
    <mergeCell ref="F53:H53"/>
    <mergeCell ref="A47:L47"/>
    <mergeCell ref="A135:L135"/>
    <mergeCell ref="A91:L91"/>
    <mergeCell ref="A50:L50"/>
    <mergeCell ref="A94:L94"/>
    <mergeCell ref="J97:L97"/>
    <mergeCell ref="F97:H97"/>
  </mergeCells>
  <phoneticPr fontId="0" type="noConversion"/>
  <pageMargins left="0.82677165354330695" right="0" top="0.66929133858267698" bottom="0" header="0.43307086614173201" footer="0"/>
  <pageSetup paperSize="9" fitToHeight="4" orientation="portrait" useFirstPageNumber="1" r:id="rId1"/>
  <headerFooter alignWithMargins="0">
    <oddFooter>&amp;C&amp;"Angsana New,Regular"&amp;P</oddFooter>
  </headerFooter>
  <rowBreaks count="2" manualBreakCount="2">
    <brk id="47" max="11" man="1"/>
    <brk id="9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192"/>
  <sheetViews>
    <sheetView view="pageBreakPreview" zoomScaleNormal="100" zoomScaleSheetLayoutView="100" workbookViewId="0">
      <selection activeCell="F11" sqref="F11"/>
    </sheetView>
  </sheetViews>
  <sheetFormatPr defaultColWidth="9.140625" defaultRowHeight="18" x14ac:dyDescent="0.4"/>
  <cols>
    <col min="1" max="2" width="2.7109375" style="5" customWidth="1"/>
    <col min="3" max="3" width="43.140625" style="5" customWidth="1"/>
    <col min="4" max="4" width="6.28515625" style="113" customWidth="1"/>
    <col min="5" max="5" width="0.85546875" style="113" customWidth="1"/>
    <col min="6" max="6" width="12.85546875" style="113" customWidth="1"/>
    <col min="7" max="7" width="0.85546875" style="113" customWidth="1"/>
    <col min="8" max="8" width="12.85546875" style="134" bestFit="1" customWidth="1"/>
    <col min="9" max="9" width="0.85546875" style="5" customWidth="1"/>
    <col min="10" max="10" width="12.42578125" style="6" bestFit="1" customWidth="1"/>
    <col min="11" max="11" width="0.85546875" style="5" customWidth="1"/>
    <col min="12" max="12" width="12.85546875" style="6" bestFit="1" customWidth="1"/>
    <col min="13" max="13" width="1.85546875" style="5" customWidth="1"/>
    <col min="14" max="14" width="2.7109375" style="12" customWidth="1"/>
    <col min="15" max="15" width="15.7109375" style="17" customWidth="1"/>
    <col min="16" max="16" width="2.7109375" style="12" customWidth="1"/>
    <col min="17" max="17" width="15.7109375" style="12" customWidth="1"/>
    <col min="18" max="18" width="2.7109375" style="12" customWidth="1"/>
    <col min="19" max="19" width="15.7109375" style="12" customWidth="1"/>
    <col min="20" max="20" width="2.7109375" style="12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4"/>
      <c r="E1" s="24"/>
      <c r="F1" s="11"/>
      <c r="G1" s="24"/>
      <c r="H1" s="11"/>
      <c r="J1" s="149" t="s">
        <v>174</v>
      </c>
      <c r="K1" s="149"/>
      <c r="L1" s="149"/>
      <c r="M1" s="107"/>
      <c r="U1" s="12"/>
      <c r="V1" s="12"/>
      <c r="W1" s="12"/>
      <c r="X1" s="12"/>
    </row>
    <row r="2" spans="1:24" ht="18" customHeight="1" x14ac:dyDescent="0.4">
      <c r="A2" s="146" t="s">
        <v>52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07"/>
      <c r="U2" s="12"/>
      <c r="V2" s="12"/>
      <c r="W2" s="12"/>
      <c r="X2" s="12"/>
    </row>
    <row r="3" spans="1:24" ht="18" customHeight="1" x14ac:dyDescent="0.4">
      <c r="A3" s="145" t="s">
        <v>0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07"/>
      <c r="U3" s="12"/>
      <c r="V3" s="12"/>
      <c r="W3" s="12"/>
      <c r="X3" s="12"/>
    </row>
    <row r="4" spans="1:24" ht="18" customHeight="1" x14ac:dyDescent="0.4">
      <c r="A4" s="145" t="s">
        <v>216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07"/>
      <c r="U4" s="12"/>
      <c r="V4" s="12"/>
      <c r="W4" s="12"/>
      <c r="X4" s="12"/>
    </row>
    <row r="5" spans="1:24" ht="18" customHeight="1" x14ac:dyDescent="0.4">
      <c r="C5" s="114"/>
      <c r="D5" s="114"/>
      <c r="E5" s="114"/>
      <c r="F5" s="142" t="s">
        <v>13</v>
      </c>
      <c r="G5" s="142"/>
      <c r="H5" s="142"/>
      <c r="I5" s="142"/>
      <c r="J5" s="142"/>
      <c r="K5" s="142"/>
      <c r="L5" s="142"/>
      <c r="M5" s="107"/>
      <c r="U5" s="12"/>
      <c r="V5" s="12"/>
      <c r="W5" s="12"/>
      <c r="X5" s="12"/>
    </row>
    <row r="6" spans="1:24" ht="18" customHeight="1" x14ac:dyDescent="0.4">
      <c r="C6" s="5" t="s">
        <v>1</v>
      </c>
      <c r="F6" s="143" t="s">
        <v>34</v>
      </c>
      <c r="G6" s="143"/>
      <c r="H6" s="143"/>
      <c r="J6" s="147" t="s">
        <v>35</v>
      </c>
      <c r="K6" s="147"/>
      <c r="L6" s="147"/>
      <c r="M6" s="107"/>
      <c r="U6" s="12"/>
      <c r="V6" s="12"/>
      <c r="W6" s="12"/>
      <c r="X6" s="12"/>
    </row>
    <row r="7" spans="1:24" ht="18" customHeight="1" x14ac:dyDescent="0.4">
      <c r="F7" s="142" t="s">
        <v>217</v>
      </c>
      <c r="G7" s="142"/>
      <c r="H7" s="142"/>
      <c r="I7" s="142"/>
      <c r="J7" s="142"/>
      <c r="K7" s="142"/>
      <c r="L7" s="142"/>
      <c r="M7" s="107"/>
      <c r="U7" s="12"/>
      <c r="V7" s="12"/>
      <c r="W7" s="12"/>
      <c r="X7" s="12"/>
    </row>
    <row r="8" spans="1:24" ht="18" customHeight="1" x14ac:dyDescent="0.4">
      <c r="D8" s="112" t="s">
        <v>40</v>
      </c>
      <c r="E8" s="20"/>
      <c r="F8" s="33">
        <v>2563</v>
      </c>
      <c r="G8" s="7"/>
      <c r="H8" s="33">
        <v>2562</v>
      </c>
      <c r="I8" s="35"/>
      <c r="J8" s="33">
        <f>+F8</f>
        <v>2563</v>
      </c>
      <c r="K8" s="48"/>
      <c r="L8" s="33">
        <f>+H8</f>
        <v>2562</v>
      </c>
      <c r="M8" s="107"/>
      <c r="U8" s="12"/>
      <c r="V8" s="12"/>
      <c r="W8" s="12"/>
      <c r="X8" s="12"/>
    </row>
    <row r="9" spans="1:24" ht="18" customHeight="1" x14ac:dyDescent="0.4">
      <c r="D9" s="20"/>
      <c r="E9" s="20"/>
      <c r="F9" s="91"/>
      <c r="G9" s="48"/>
      <c r="H9" s="91"/>
      <c r="I9" s="35"/>
      <c r="J9" s="91"/>
      <c r="K9" s="48"/>
      <c r="L9" s="91"/>
      <c r="M9" s="107"/>
      <c r="U9" s="12"/>
      <c r="V9" s="12"/>
      <c r="W9" s="12"/>
      <c r="X9" s="12"/>
    </row>
    <row r="10" spans="1:24" ht="18" customHeight="1" x14ac:dyDescent="0.4">
      <c r="A10" s="5" t="s">
        <v>41</v>
      </c>
      <c r="F10" s="117"/>
      <c r="G10" s="117"/>
      <c r="H10" s="140"/>
      <c r="M10" s="107"/>
      <c r="U10" s="12"/>
      <c r="V10" s="12"/>
      <c r="W10" s="12"/>
      <c r="X10" s="12"/>
    </row>
    <row r="11" spans="1:24" ht="18" customHeight="1" x14ac:dyDescent="0.4">
      <c r="B11" s="5" t="s">
        <v>94</v>
      </c>
      <c r="F11" s="68">
        <v>41825132.859999999</v>
      </c>
      <c r="G11" s="69"/>
      <c r="H11" s="68">
        <v>144140656.65000001</v>
      </c>
      <c r="I11" s="44"/>
      <c r="J11" s="73">
        <v>36051901.259999998</v>
      </c>
      <c r="K11" s="44"/>
      <c r="L11" s="73">
        <v>75113229.739999995</v>
      </c>
      <c r="M11" s="107"/>
      <c r="U11" s="12"/>
      <c r="V11" s="12"/>
      <c r="W11" s="12"/>
      <c r="X11" s="12"/>
    </row>
    <row r="12" spans="1:24" ht="18" customHeight="1" x14ac:dyDescent="0.4">
      <c r="B12" s="5" t="s">
        <v>113</v>
      </c>
      <c r="D12" s="45"/>
      <c r="F12" s="68">
        <v>17966868.120000001</v>
      </c>
      <c r="G12" s="69"/>
      <c r="H12" s="68">
        <v>13780954.09</v>
      </c>
      <c r="I12" s="44"/>
      <c r="J12" s="56">
        <v>17105768.120000001</v>
      </c>
      <c r="K12" s="44"/>
      <c r="L12" s="56">
        <v>572098367.34000003</v>
      </c>
      <c r="M12" s="107"/>
      <c r="U12" s="12"/>
      <c r="V12" s="12"/>
      <c r="W12" s="12"/>
      <c r="X12" s="12"/>
    </row>
    <row r="13" spans="1:24" ht="18" customHeight="1" x14ac:dyDescent="0.4">
      <c r="B13" s="5" t="s">
        <v>9</v>
      </c>
      <c r="D13" s="45"/>
      <c r="F13" s="68">
        <v>27997911.550000001</v>
      </c>
      <c r="G13" s="69"/>
      <c r="H13" s="68">
        <v>89408004.569999993</v>
      </c>
      <c r="I13" s="44"/>
      <c r="J13" s="73">
        <v>37669168.079999998</v>
      </c>
      <c r="K13" s="44"/>
      <c r="L13" s="73">
        <v>96509364.879999995</v>
      </c>
      <c r="M13" s="107"/>
      <c r="U13" s="12"/>
      <c r="V13" s="12"/>
      <c r="W13" s="12"/>
      <c r="X13" s="12"/>
    </row>
    <row r="14" spans="1:24" ht="18" customHeight="1" x14ac:dyDescent="0.4">
      <c r="B14" s="5" t="s">
        <v>43</v>
      </c>
      <c r="D14" s="45"/>
      <c r="F14" s="72"/>
      <c r="G14" s="72"/>
      <c r="H14" s="72"/>
      <c r="I14" s="44"/>
      <c r="J14" s="56"/>
      <c r="K14" s="44"/>
      <c r="M14" s="107"/>
      <c r="U14" s="12"/>
      <c r="V14" s="12"/>
      <c r="W14" s="12"/>
      <c r="X14" s="12"/>
    </row>
    <row r="15" spans="1:24" ht="18" customHeight="1" x14ac:dyDescent="0.4">
      <c r="C15" s="5" t="s">
        <v>224</v>
      </c>
      <c r="D15" s="45"/>
      <c r="E15" s="130"/>
      <c r="F15" s="72">
        <v>23371276.91</v>
      </c>
      <c r="G15" s="72"/>
      <c r="H15" s="72">
        <v>0</v>
      </c>
      <c r="I15" s="44"/>
      <c r="J15" s="56">
        <v>23371276.91</v>
      </c>
      <c r="K15" s="44"/>
      <c r="L15" s="8">
        <v>0</v>
      </c>
      <c r="M15" s="130"/>
      <c r="N15" s="110"/>
      <c r="P15" s="110"/>
      <c r="Q15" s="110"/>
      <c r="R15" s="110"/>
      <c r="S15" s="110"/>
      <c r="T15" s="110"/>
      <c r="U15" s="110"/>
      <c r="V15" s="110"/>
      <c r="W15" s="110"/>
      <c r="X15" s="110"/>
    </row>
    <row r="16" spans="1:24" ht="18" customHeight="1" x14ac:dyDescent="0.4">
      <c r="C16" s="5" t="s">
        <v>166</v>
      </c>
      <c r="D16" s="45"/>
      <c r="F16" s="56">
        <v>16073663.189999999</v>
      </c>
      <c r="G16" s="69"/>
      <c r="H16" s="56">
        <v>0</v>
      </c>
      <c r="I16" s="44"/>
      <c r="J16" s="56">
        <v>13925108.080000002</v>
      </c>
      <c r="K16" s="44"/>
      <c r="L16" s="56">
        <v>0</v>
      </c>
      <c r="M16" s="107"/>
      <c r="U16" s="12"/>
      <c r="V16" s="12"/>
      <c r="W16" s="12"/>
      <c r="X16" s="12"/>
    </row>
    <row r="17" spans="1:24" ht="18" customHeight="1" x14ac:dyDescent="0.4">
      <c r="C17" s="5" t="s">
        <v>44</v>
      </c>
      <c r="D17" s="99"/>
      <c r="E17" s="109"/>
      <c r="F17" s="68">
        <v>4866845.4400000004</v>
      </c>
      <c r="G17" s="69"/>
      <c r="H17" s="68">
        <v>8769953.1600000001</v>
      </c>
      <c r="I17" s="44"/>
      <c r="J17" s="56">
        <v>4777560.8600000003</v>
      </c>
      <c r="K17" s="44"/>
      <c r="L17" s="56">
        <v>7519586.8899999997</v>
      </c>
      <c r="M17" s="107"/>
      <c r="U17" s="12"/>
      <c r="V17" s="12"/>
      <c r="W17" s="12"/>
      <c r="X17" s="12"/>
    </row>
    <row r="18" spans="1:24" ht="18" customHeight="1" x14ac:dyDescent="0.4">
      <c r="C18" s="5" t="s">
        <v>10</v>
      </c>
      <c r="D18" s="45"/>
      <c r="F18" s="70">
        <f>SUM(F11:F17)</f>
        <v>132101698.06999999</v>
      </c>
      <c r="G18" s="69"/>
      <c r="H18" s="70">
        <f>SUM(H11:H17)</f>
        <v>256099568.47</v>
      </c>
      <c r="I18" s="44"/>
      <c r="J18" s="70">
        <f>SUM(J11:J17)</f>
        <v>132900783.30999999</v>
      </c>
      <c r="K18" s="44"/>
      <c r="L18" s="70">
        <f>SUM(L11:L17)</f>
        <v>751240548.85000002</v>
      </c>
      <c r="M18" s="107"/>
      <c r="U18" s="12"/>
      <c r="V18" s="12"/>
      <c r="W18" s="12"/>
      <c r="X18" s="12"/>
    </row>
    <row r="19" spans="1:24" ht="18" customHeight="1" x14ac:dyDescent="0.4">
      <c r="A19" s="5" t="s">
        <v>42</v>
      </c>
      <c r="D19" s="45"/>
      <c r="F19" s="68"/>
      <c r="G19" s="69"/>
      <c r="H19" s="68"/>
      <c r="I19" s="44"/>
      <c r="J19" s="56"/>
      <c r="K19" s="44"/>
      <c r="L19" s="56"/>
      <c r="M19" s="107"/>
      <c r="U19" s="12"/>
      <c r="V19" s="12"/>
      <c r="W19" s="12"/>
      <c r="X19" s="12"/>
    </row>
    <row r="20" spans="1:24" ht="18" customHeight="1" x14ac:dyDescent="0.4">
      <c r="B20" s="5" t="s">
        <v>116</v>
      </c>
      <c r="D20" s="45"/>
      <c r="F20" s="68">
        <v>46916082.420000002</v>
      </c>
      <c r="G20" s="69"/>
      <c r="H20" s="68">
        <v>43377676.68</v>
      </c>
      <c r="I20" s="44"/>
      <c r="J20" s="56">
        <v>30331943.030000001</v>
      </c>
      <c r="K20" s="44"/>
      <c r="L20" s="56">
        <v>33176585.350000001</v>
      </c>
      <c r="M20" s="107"/>
      <c r="U20" s="12"/>
      <c r="V20" s="12"/>
      <c r="W20" s="12"/>
      <c r="X20" s="12"/>
    </row>
    <row r="21" spans="1:24" ht="18" customHeight="1" x14ac:dyDescent="0.4">
      <c r="B21" s="5" t="s">
        <v>80</v>
      </c>
      <c r="D21" s="100"/>
      <c r="E21" s="115"/>
      <c r="F21" s="68">
        <v>37667531.039999999</v>
      </c>
      <c r="G21" s="69"/>
      <c r="H21" s="68">
        <v>58152590.170000002</v>
      </c>
      <c r="I21" s="44"/>
      <c r="J21" s="56">
        <v>35918301.010000005</v>
      </c>
      <c r="K21" s="44"/>
      <c r="L21" s="56">
        <v>54799564.340000004</v>
      </c>
      <c r="M21" s="107"/>
      <c r="U21" s="12"/>
      <c r="V21" s="12"/>
      <c r="W21" s="12"/>
      <c r="X21" s="12"/>
    </row>
    <row r="22" spans="1:24" ht="18" customHeight="1" x14ac:dyDescent="0.4">
      <c r="B22" s="5" t="s">
        <v>199</v>
      </c>
      <c r="D22" s="100">
        <v>8.4</v>
      </c>
      <c r="E22" s="115"/>
      <c r="F22" s="124">
        <v>73291692.060000002</v>
      </c>
      <c r="G22" s="24"/>
      <c r="H22" s="124">
        <v>96618442.140000001</v>
      </c>
      <c r="I22" s="124"/>
      <c r="J22" s="124">
        <v>148116816.08000001</v>
      </c>
      <c r="K22" s="8"/>
      <c r="L22" s="8">
        <v>45862499.93</v>
      </c>
      <c r="M22" s="44"/>
      <c r="N22" s="56"/>
      <c r="P22" s="110"/>
      <c r="Q22" s="110"/>
      <c r="R22" s="110"/>
      <c r="S22" s="110"/>
      <c r="T22" s="110"/>
      <c r="U22" s="110"/>
      <c r="V22" s="110"/>
      <c r="W22" s="110"/>
      <c r="X22" s="110"/>
    </row>
    <row r="23" spans="1:24" ht="18" customHeight="1" x14ac:dyDescent="0.4">
      <c r="B23" s="5" t="s">
        <v>200</v>
      </c>
      <c r="D23" s="100"/>
      <c r="E23" s="115"/>
      <c r="F23" s="79">
        <v>6837345.5700000003</v>
      </c>
      <c r="G23" s="69"/>
      <c r="H23" s="79">
        <v>9744906.1699999999</v>
      </c>
      <c r="I23" s="44"/>
      <c r="J23" s="75">
        <v>1355703.33</v>
      </c>
      <c r="K23" s="44"/>
      <c r="L23" s="75">
        <v>704985.39</v>
      </c>
      <c r="M23" s="107"/>
      <c r="U23" s="12"/>
      <c r="V23" s="12"/>
      <c r="W23" s="12"/>
      <c r="X23" s="12"/>
    </row>
    <row r="24" spans="1:24" ht="18" customHeight="1" x14ac:dyDescent="0.4">
      <c r="B24" s="125"/>
      <c r="C24" s="5" t="s">
        <v>2</v>
      </c>
      <c r="D24" s="100"/>
      <c r="E24" s="115"/>
      <c r="F24" s="86">
        <f>SUM(F20:F23)</f>
        <v>164712651.09</v>
      </c>
      <c r="G24" s="69"/>
      <c r="H24" s="86">
        <f>SUM(H20:H23)</f>
        <v>207893615.16</v>
      </c>
      <c r="I24" s="44"/>
      <c r="J24" s="86">
        <f>SUM(J20:J23)</f>
        <v>215722763.45000002</v>
      </c>
      <c r="K24" s="44"/>
      <c r="L24" s="86">
        <f>SUM(L20:L23)</f>
        <v>134543635.00999999</v>
      </c>
      <c r="M24" s="111"/>
      <c r="N24" s="110"/>
      <c r="P24" s="110"/>
      <c r="Q24" s="110"/>
      <c r="R24" s="110"/>
      <c r="S24" s="110"/>
      <c r="T24" s="110"/>
      <c r="U24" s="110"/>
      <c r="V24" s="110"/>
      <c r="W24" s="110"/>
      <c r="X24" s="110"/>
    </row>
    <row r="25" spans="1:24" ht="18" customHeight="1" x14ac:dyDescent="0.4">
      <c r="A25" s="5" t="s">
        <v>201</v>
      </c>
      <c r="B25" s="125"/>
      <c r="D25" s="100"/>
      <c r="E25" s="115"/>
      <c r="F25" s="68">
        <f>+F18-F24</f>
        <v>-32610953.020000011</v>
      </c>
      <c r="G25" s="69"/>
      <c r="H25" s="68">
        <f>+H18-H24</f>
        <v>48205953.310000002</v>
      </c>
      <c r="I25" s="44"/>
      <c r="J25" s="68">
        <f>+J18-J24</f>
        <v>-82821980.14000003</v>
      </c>
      <c r="K25" s="44"/>
      <c r="L25" s="68">
        <f>+L18-L24</f>
        <v>616696913.84000003</v>
      </c>
      <c r="M25" s="111"/>
      <c r="N25" s="110"/>
      <c r="P25" s="110"/>
      <c r="Q25" s="110"/>
      <c r="R25" s="110"/>
      <c r="S25" s="110"/>
      <c r="T25" s="110"/>
      <c r="U25" s="110"/>
      <c r="V25" s="110"/>
      <c r="W25" s="110"/>
      <c r="X25" s="110"/>
    </row>
    <row r="26" spans="1:24" ht="18" customHeight="1" x14ac:dyDescent="0.4">
      <c r="B26" s="5" t="s">
        <v>81</v>
      </c>
      <c r="D26" s="101"/>
      <c r="E26" s="115"/>
      <c r="F26" s="79">
        <v>2381917.77</v>
      </c>
      <c r="G26" s="69"/>
      <c r="H26" s="79">
        <v>10968028.84</v>
      </c>
      <c r="I26" s="44"/>
      <c r="J26" s="75">
        <v>2381917.77</v>
      </c>
      <c r="K26" s="44"/>
      <c r="L26" s="75">
        <v>11205807.359999999</v>
      </c>
      <c r="M26" s="107"/>
      <c r="U26" s="12"/>
      <c r="V26" s="12"/>
      <c r="W26" s="12"/>
      <c r="X26" s="12"/>
    </row>
    <row r="27" spans="1:24" ht="18" customHeight="1" x14ac:dyDescent="0.4">
      <c r="A27" s="5" t="s">
        <v>117</v>
      </c>
      <c r="D27" s="94"/>
      <c r="E27" s="24"/>
      <c r="F27" s="56">
        <f>+F25-F26</f>
        <v>-34992870.790000014</v>
      </c>
      <c r="G27" s="68"/>
      <c r="H27" s="56">
        <f>+H25-H26</f>
        <v>37237924.469999999</v>
      </c>
      <c r="I27" s="44"/>
      <c r="J27" s="56">
        <f>+J25-J26</f>
        <v>-85203897.910000026</v>
      </c>
      <c r="K27" s="44"/>
      <c r="L27" s="56">
        <f>+L25-L26</f>
        <v>605491106.48000002</v>
      </c>
      <c r="M27" s="107"/>
      <c r="U27" s="12"/>
      <c r="V27" s="12"/>
      <c r="W27" s="12"/>
      <c r="X27" s="12"/>
    </row>
    <row r="28" spans="1:24" ht="18" customHeight="1" x14ac:dyDescent="0.4">
      <c r="A28" s="5" t="s">
        <v>212</v>
      </c>
      <c r="D28" s="45">
        <v>15.2</v>
      </c>
      <c r="E28" s="45"/>
      <c r="F28" s="79">
        <v>4435342.6800000034</v>
      </c>
      <c r="G28" s="69"/>
      <c r="H28" s="79">
        <v>-3710284.08</v>
      </c>
      <c r="I28" s="44"/>
      <c r="J28" s="75">
        <v>4297934.2799999975</v>
      </c>
      <c r="K28" s="56"/>
      <c r="L28" s="75">
        <v>-9171757.2799999993</v>
      </c>
      <c r="M28" s="128"/>
      <c r="N28" s="110"/>
      <c r="P28" s="110"/>
      <c r="Q28" s="110"/>
      <c r="R28" s="110"/>
      <c r="S28" s="110"/>
      <c r="T28" s="110"/>
      <c r="U28" s="110"/>
      <c r="V28" s="110"/>
      <c r="W28" s="110"/>
      <c r="X28" s="110"/>
    </row>
    <row r="29" spans="1:24" ht="18" customHeight="1" thickBot="1" x14ac:dyDescent="0.45">
      <c r="A29" s="5" t="s">
        <v>175</v>
      </c>
      <c r="D29" s="45"/>
      <c r="F29" s="80">
        <f>SUM(F27:F28)</f>
        <v>-30557528.110000011</v>
      </c>
      <c r="G29" s="69"/>
      <c r="H29" s="80">
        <f>SUM(H27:H28)</f>
        <v>33527640.390000001</v>
      </c>
      <c r="I29" s="44"/>
      <c r="J29" s="81">
        <f>SUM(J27:J28)</f>
        <v>-80905963.630000025</v>
      </c>
      <c r="K29" s="56"/>
      <c r="L29" s="81">
        <f>SUM(L27:L28)</f>
        <v>596319349.20000005</v>
      </c>
      <c r="M29" s="107"/>
      <c r="U29" s="12"/>
      <c r="V29" s="12"/>
      <c r="W29" s="12"/>
      <c r="X29" s="12"/>
    </row>
    <row r="30" spans="1:24" ht="11.25" customHeight="1" thickTop="1" x14ac:dyDescent="0.4">
      <c r="D30" s="45"/>
      <c r="F30" s="74"/>
      <c r="G30" s="69"/>
      <c r="H30" s="74"/>
      <c r="I30" s="44"/>
      <c r="J30" s="77"/>
      <c r="K30" s="56"/>
      <c r="L30" s="77"/>
      <c r="M30" s="111"/>
      <c r="N30" s="110"/>
      <c r="P30" s="110"/>
      <c r="Q30" s="110"/>
      <c r="R30" s="110"/>
      <c r="S30" s="110"/>
      <c r="T30" s="110"/>
      <c r="U30" s="110"/>
      <c r="V30" s="110"/>
      <c r="W30" s="110"/>
      <c r="X30" s="110"/>
    </row>
    <row r="31" spans="1:24" ht="18" customHeight="1" x14ac:dyDescent="0.4">
      <c r="A31" s="50" t="s">
        <v>69</v>
      </c>
      <c r="B31" s="50"/>
      <c r="C31" s="50"/>
      <c r="D31" s="102"/>
      <c r="E31" s="52"/>
      <c r="F31" s="82"/>
      <c r="G31" s="83"/>
      <c r="H31" s="82"/>
      <c r="I31" s="84"/>
      <c r="J31" s="82"/>
      <c r="K31" s="83"/>
      <c r="L31" s="82"/>
      <c r="M31" s="107"/>
      <c r="U31" s="12"/>
      <c r="V31" s="12"/>
      <c r="W31" s="12"/>
      <c r="X31" s="12"/>
    </row>
    <row r="32" spans="1:24" ht="18" customHeight="1" x14ac:dyDescent="0.4">
      <c r="A32" s="50"/>
      <c r="B32" s="50" t="s">
        <v>106</v>
      </c>
      <c r="C32" s="50"/>
      <c r="D32" s="102"/>
      <c r="E32" s="53">
        <v>852812933</v>
      </c>
      <c r="F32" s="74">
        <f>+F29-F33</f>
        <v>-29264916.420000009</v>
      </c>
      <c r="G32" s="77"/>
      <c r="H32" s="74">
        <f>+H29-H33</f>
        <v>24907312.990000002</v>
      </c>
      <c r="I32" s="77"/>
      <c r="J32" s="77">
        <f>J29</f>
        <v>-80905963.630000025</v>
      </c>
      <c r="K32" s="77"/>
      <c r="L32" s="77">
        <f>L29</f>
        <v>596319349.20000005</v>
      </c>
      <c r="M32" s="107"/>
      <c r="U32" s="12"/>
      <c r="V32" s="12"/>
      <c r="W32" s="12"/>
      <c r="X32" s="12"/>
    </row>
    <row r="33" spans="1:24" ht="18" customHeight="1" x14ac:dyDescent="0.4">
      <c r="A33" s="50"/>
      <c r="B33" s="5" t="s">
        <v>107</v>
      </c>
      <c r="D33" s="102"/>
      <c r="E33" s="53">
        <v>-1541152</v>
      </c>
      <c r="F33" s="74">
        <v>-1292611.69</v>
      </c>
      <c r="G33" s="73"/>
      <c r="H33" s="74">
        <v>8620327.4000000004</v>
      </c>
      <c r="I33" s="84"/>
      <c r="J33" s="62">
        <v>0</v>
      </c>
      <c r="K33" s="93"/>
      <c r="L33" s="62">
        <v>0</v>
      </c>
      <c r="M33" s="107"/>
      <c r="U33" s="12"/>
      <c r="V33" s="12"/>
      <c r="W33" s="12"/>
      <c r="X33" s="12"/>
    </row>
    <row r="34" spans="1:24" ht="18" customHeight="1" thickBot="1" x14ac:dyDescent="0.45">
      <c r="A34" s="54"/>
      <c r="B34" s="54"/>
      <c r="C34" s="54"/>
      <c r="D34" s="102"/>
      <c r="E34" s="53"/>
      <c r="F34" s="80">
        <f>SUM(F32:F33)</f>
        <v>-30557528.110000011</v>
      </c>
      <c r="G34" s="83"/>
      <c r="H34" s="80">
        <f>SUM(H32:H33)</f>
        <v>33527640.390000001</v>
      </c>
      <c r="I34" s="83"/>
      <c r="J34" s="81">
        <f>SUM(J32:J33)</f>
        <v>-80905963.630000025</v>
      </c>
      <c r="K34" s="83"/>
      <c r="L34" s="81">
        <f>SUM(L32:L33)</f>
        <v>596319349.20000005</v>
      </c>
      <c r="M34" s="107"/>
      <c r="U34" s="12"/>
      <c r="V34" s="12"/>
      <c r="W34" s="12"/>
      <c r="X34" s="12"/>
    </row>
    <row r="35" spans="1:24" ht="18" customHeight="1" thickTop="1" x14ac:dyDescent="0.4">
      <c r="A35" s="5" t="s">
        <v>26</v>
      </c>
      <c r="D35" s="103"/>
      <c r="F35" s="69"/>
      <c r="G35" s="69"/>
      <c r="H35" s="69"/>
      <c r="I35" s="44"/>
      <c r="J35" s="73"/>
      <c r="K35" s="65"/>
      <c r="L35" s="73"/>
      <c r="M35" s="107"/>
      <c r="U35" s="12"/>
      <c r="V35" s="12"/>
      <c r="W35" s="12"/>
      <c r="X35" s="12"/>
    </row>
    <row r="36" spans="1:24" ht="18" customHeight="1" thickBot="1" x14ac:dyDescent="0.45">
      <c r="B36" s="14" t="s">
        <v>65</v>
      </c>
      <c r="D36" s="104">
        <v>22</v>
      </c>
      <c r="F36" s="129">
        <f>F32/F37</f>
        <v>-4.8147940807132588E-3</v>
      </c>
      <c r="G36" s="69"/>
      <c r="H36" s="129">
        <f>H32/H37</f>
        <v>4.4175857163526238E-3</v>
      </c>
      <c r="I36" s="44"/>
      <c r="J36" s="129">
        <f>J32/J37</f>
        <v>-1.3311008621706023E-2</v>
      </c>
      <c r="K36" s="44"/>
      <c r="L36" s="129">
        <f>L32/L37</f>
        <v>0.10576379075768833</v>
      </c>
      <c r="M36" s="107"/>
      <c r="U36" s="12"/>
      <c r="V36" s="12"/>
      <c r="W36" s="12"/>
      <c r="X36" s="12"/>
    </row>
    <row r="37" spans="1:24" ht="18" customHeight="1" thickTop="1" thickBot="1" x14ac:dyDescent="0.45">
      <c r="B37" s="5" t="s">
        <v>27</v>
      </c>
      <c r="D37" s="45"/>
      <c r="F37" s="88">
        <v>6078124200</v>
      </c>
      <c r="G37" s="89"/>
      <c r="H37" s="88">
        <v>5638218382</v>
      </c>
      <c r="I37" s="89"/>
      <c r="J37" s="88">
        <v>6078124200</v>
      </c>
      <c r="K37" s="89"/>
      <c r="L37" s="88">
        <v>5638218382</v>
      </c>
      <c r="M37" s="107"/>
      <c r="U37" s="12"/>
      <c r="V37" s="12"/>
      <c r="W37" s="12"/>
      <c r="X37" s="12"/>
    </row>
    <row r="38" spans="1:24" ht="18" customHeight="1" thickTop="1" x14ac:dyDescent="0.4">
      <c r="A38" s="5" t="s">
        <v>55</v>
      </c>
      <c r="D38" s="45"/>
      <c r="F38" s="69"/>
      <c r="G38" s="69"/>
      <c r="H38" s="69"/>
      <c r="I38" s="44"/>
      <c r="J38" s="73"/>
      <c r="K38" s="65"/>
      <c r="L38" s="73"/>
      <c r="M38" s="107"/>
      <c r="U38" s="12"/>
      <c r="V38" s="12"/>
      <c r="W38" s="12"/>
      <c r="X38" s="12"/>
    </row>
    <row r="39" spans="1:24" ht="18" customHeight="1" thickBot="1" x14ac:dyDescent="0.45">
      <c r="B39" s="14" t="s">
        <v>65</v>
      </c>
      <c r="D39" s="104">
        <v>22</v>
      </c>
      <c r="F39" s="129">
        <f>F32/F40</f>
        <v>-4.5473075320567333E-3</v>
      </c>
      <c r="G39" s="69"/>
      <c r="H39" s="129">
        <f>H32/H40</f>
        <v>4.2498419357469642E-3</v>
      </c>
      <c r="I39" s="44"/>
      <c r="J39" s="129">
        <f>J32/J40</f>
        <v>-1.257151370340415E-2</v>
      </c>
      <c r="K39" s="44"/>
      <c r="L39" s="129">
        <f>L32/L40</f>
        <v>0.10174774687036595</v>
      </c>
      <c r="M39" s="107"/>
      <c r="U39" s="12"/>
      <c r="V39" s="12"/>
      <c r="W39" s="12"/>
      <c r="X39" s="12"/>
    </row>
    <row r="40" spans="1:24" ht="18" customHeight="1" thickTop="1" thickBot="1" x14ac:dyDescent="0.45">
      <c r="B40" s="5" t="s">
        <v>27</v>
      </c>
      <c r="F40" s="88">
        <v>6435658071</v>
      </c>
      <c r="G40" s="90"/>
      <c r="H40" s="88">
        <v>5860762204</v>
      </c>
      <c r="I40" s="89"/>
      <c r="J40" s="88">
        <v>6435658071</v>
      </c>
      <c r="K40" s="89"/>
      <c r="L40" s="88">
        <v>5860762204</v>
      </c>
      <c r="M40" s="107"/>
      <c r="U40" s="12"/>
      <c r="V40" s="12"/>
      <c r="W40" s="12"/>
      <c r="X40" s="12"/>
    </row>
    <row r="41" spans="1:24" ht="18.75" thickTop="1" x14ac:dyDescent="0.4">
      <c r="F41" s="72"/>
      <c r="G41" s="72"/>
      <c r="H41" s="72"/>
      <c r="I41" s="44"/>
      <c r="J41" s="56"/>
      <c r="K41" s="44"/>
      <c r="L41" s="56"/>
      <c r="M41" s="107"/>
      <c r="U41" s="12"/>
      <c r="V41" s="12"/>
      <c r="W41" s="12"/>
      <c r="X41" s="12"/>
    </row>
    <row r="42" spans="1:24" ht="18" customHeight="1" x14ac:dyDescent="0.4">
      <c r="A42" s="5" t="s">
        <v>170</v>
      </c>
      <c r="F42" s="72"/>
      <c r="G42" s="72"/>
      <c r="H42" s="72"/>
      <c r="I42" s="44"/>
      <c r="J42" s="56"/>
      <c r="K42" s="44"/>
      <c r="L42" s="56"/>
      <c r="M42" s="107"/>
      <c r="U42" s="12"/>
      <c r="V42" s="12"/>
      <c r="W42" s="12"/>
      <c r="X42" s="12"/>
    </row>
    <row r="43" spans="1:24" ht="18" customHeight="1" x14ac:dyDescent="0.4">
      <c r="M43" s="107"/>
      <c r="U43" s="12"/>
      <c r="V43" s="12"/>
      <c r="W43" s="12"/>
      <c r="X43" s="12"/>
    </row>
    <row r="44" spans="1:24" ht="18" customHeight="1" x14ac:dyDescent="0.4">
      <c r="M44" s="107"/>
      <c r="U44" s="12"/>
      <c r="V44" s="12"/>
      <c r="W44" s="12"/>
      <c r="X44" s="12"/>
    </row>
    <row r="45" spans="1:24" ht="18" customHeight="1" x14ac:dyDescent="0.4">
      <c r="M45" s="107"/>
      <c r="U45" s="12"/>
      <c r="V45" s="12"/>
      <c r="W45" s="12"/>
      <c r="X45" s="12"/>
    </row>
    <row r="46" spans="1:24" ht="18" customHeight="1" x14ac:dyDescent="0.4">
      <c r="A46" s="113"/>
      <c r="B46" s="18" t="s">
        <v>21</v>
      </c>
      <c r="C46" s="113"/>
      <c r="D46" s="18"/>
      <c r="F46" s="18" t="s">
        <v>21</v>
      </c>
      <c r="I46" s="134"/>
      <c r="J46" s="134"/>
      <c r="K46" s="134"/>
      <c r="L46" s="134"/>
      <c r="M46" s="107"/>
      <c r="U46" s="12"/>
      <c r="V46" s="12"/>
      <c r="W46" s="12"/>
      <c r="X46" s="12"/>
    </row>
    <row r="47" spans="1:24" ht="18" customHeight="1" x14ac:dyDescent="0.4">
      <c r="A47" s="113"/>
      <c r="B47" s="18"/>
      <c r="C47" s="113"/>
      <c r="D47" s="18"/>
      <c r="F47" s="18"/>
      <c r="I47" s="134"/>
      <c r="J47" s="134"/>
      <c r="K47" s="134"/>
      <c r="L47" s="134"/>
      <c r="M47" s="107"/>
      <c r="U47" s="12"/>
      <c r="V47" s="12"/>
      <c r="W47" s="12"/>
      <c r="X47" s="12"/>
    </row>
    <row r="48" spans="1:24" ht="18" customHeight="1" x14ac:dyDescent="0.4">
      <c r="A48" s="146" t="str">
        <f>+A2</f>
        <v>บริษัท บรุ๊คเคอร์ กรุ๊ป จำกัด (มหาชน) และบริษัทย่อย</v>
      </c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07"/>
      <c r="U48" s="12"/>
      <c r="V48" s="12"/>
      <c r="W48" s="12"/>
      <c r="X48" s="12"/>
    </row>
    <row r="49" spans="1:24" ht="18" customHeight="1" x14ac:dyDescent="0.4">
      <c r="A49" s="145" t="s">
        <v>93</v>
      </c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07"/>
      <c r="U49" s="12"/>
      <c r="V49" s="12"/>
      <c r="W49" s="12"/>
      <c r="X49" s="12"/>
    </row>
    <row r="50" spans="1:24" ht="18" customHeight="1" x14ac:dyDescent="0.4">
      <c r="A50" s="146" t="str">
        <f>+A4</f>
        <v>สำหรับงวดเก้าเดือนสิ้นสุดวันที่ 30 กันยายน 2563</v>
      </c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07"/>
      <c r="U50" s="12"/>
      <c r="V50" s="12"/>
      <c r="W50" s="12"/>
      <c r="X50" s="12"/>
    </row>
    <row r="51" spans="1:24" ht="18" customHeight="1" x14ac:dyDescent="0.4">
      <c r="C51" s="114"/>
      <c r="D51" s="114"/>
      <c r="E51" s="114"/>
      <c r="F51" s="142" t="s">
        <v>13</v>
      </c>
      <c r="G51" s="142"/>
      <c r="H51" s="142"/>
      <c r="I51" s="142"/>
      <c r="J51" s="142"/>
      <c r="K51" s="142"/>
      <c r="L51" s="142"/>
      <c r="M51" s="107"/>
      <c r="U51" s="12"/>
      <c r="V51" s="12"/>
      <c r="W51" s="12"/>
      <c r="X51" s="12"/>
    </row>
    <row r="52" spans="1:24" ht="18" customHeight="1" x14ac:dyDescent="0.4">
      <c r="C52" s="5" t="s">
        <v>1</v>
      </c>
      <c r="F52" s="143" t="s">
        <v>34</v>
      </c>
      <c r="G52" s="143"/>
      <c r="H52" s="143"/>
      <c r="J52" s="147" t="s">
        <v>35</v>
      </c>
      <c r="K52" s="147"/>
      <c r="L52" s="147"/>
      <c r="M52" s="107"/>
      <c r="U52" s="12"/>
      <c r="V52" s="12"/>
      <c r="W52" s="12"/>
      <c r="X52" s="12"/>
    </row>
    <row r="53" spans="1:24" ht="18" customHeight="1" x14ac:dyDescent="0.4">
      <c r="F53" s="142" t="str">
        <f>+F7</f>
        <v>สำหรับงวดเก้าเดือนสิ้นสุดวันที่ 30 กันยายน</v>
      </c>
      <c r="G53" s="142"/>
      <c r="H53" s="142"/>
      <c r="I53" s="142"/>
      <c r="J53" s="142"/>
      <c r="K53" s="142"/>
      <c r="L53" s="142"/>
      <c r="M53" s="107"/>
      <c r="U53" s="12"/>
      <c r="V53" s="12"/>
      <c r="W53" s="12"/>
      <c r="X53" s="12"/>
    </row>
    <row r="54" spans="1:24" ht="18" customHeight="1" x14ac:dyDescent="0.4">
      <c r="D54" s="132"/>
      <c r="E54" s="20"/>
      <c r="F54" s="47">
        <f>+F8</f>
        <v>2563</v>
      </c>
      <c r="G54" s="48"/>
      <c r="H54" s="47">
        <f>+H8</f>
        <v>2562</v>
      </c>
      <c r="I54" s="35"/>
      <c r="J54" s="47">
        <f>+J8</f>
        <v>2563</v>
      </c>
      <c r="K54" s="48"/>
      <c r="L54" s="47">
        <f>+L8</f>
        <v>2562</v>
      </c>
      <c r="M54" s="107"/>
      <c r="U54" s="12"/>
      <c r="V54" s="12"/>
      <c r="W54" s="12"/>
      <c r="X54" s="12"/>
    </row>
    <row r="55" spans="1:24" ht="18" customHeight="1" x14ac:dyDescent="0.4">
      <c r="D55" s="132"/>
      <c r="F55" s="117"/>
      <c r="G55" s="117"/>
      <c r="H55" s="91"/>
      <c r="L55" s="91"/>
      <c r="M55" s="107"/>
      <c r="U55" s="12"/>
      <c r="V55" s="12"/>
      <c r="W55" s="12"/>
      <c r="X55" s="12"/>
    </row>
    <row r="56" spans="1:24" ht="18" customHeight="1" x14ac:dyDescent="0.4">
      <c r="A56" s="5" t="s">
        <v>176</v>
      </c>
      <c r="F56" s="79">
        <f>+F29</f>
        <v>-30557528.110000011</v>
      </c>
      <c r="G56" s="69"/>
      <c r="H56" s="79">
        <f>+H29</f>
        <v>33527640.390000001</v>
      </c>
      <c r="I56" s="44"/>
      <c r="J56" s="79">
        <f>+J29</f>
        <v>-80905963.630000025</v>
      </c>
      <c r="K56" s="44"/>
      <c r="L56" s="79">
        <f>+L29</f>
        <v>596319349.20000005</v>
      </c>
      <c r="M56" s="107"/>
      <c r="U56" s="12"/>
      <c r="V56" s="12"/>
      <c r="W56" s="12"/>
      <c r="X56" s="12"/>
    </row>
    <row r="57" spans="1:24" ht="18" customHeight="1" x14ac:dyDescent="0.4">
      <c r="F57" s="68"/>
      <c r="G57" s="69"/>
      <c r="H57" s="68"/>
      <c r="I57" s="44"/>
      <c r="J57" s="68"/>
      <c r="K57" s="44"/>
      <c r="L57" s="68"/>
      <c r="M57" s="107"/>
      <c r="U57" s="12"/>
      <c r="V57" s="12"/>
      <c r="W57" s="12"/>
      <c r="X57" s="12"/>
    </row>
    <row r="58" spans="1:24" ht="18" customHeight="1" x14ac:dyDescent="0.4">
      <c r="A58" s="5" t="s">
        <v>127</v>
      </c>
      <c r="F58" s="68"/>
      <c r="G58" s="69"/>
      <c r="H58" s="68"/>
      <c r="I58" s="44"/>
      <c r="J58" s="73"/>
      <c r="K58" s="44"/>
      <c r="L58" s="73"/>
      <c r="M58" s="107"/>
      <c r="U58" s="12"/>
      <c r="V58" s="12"/>
      <c r="W58" s="12"/>
      <c r="X58" s="12"/>
    </row>
    <row r="59" spans="1:24" ht="18" customHeight="1" x14ac:dyDescent="0.4">
      <c r="A59" s="5" t="s">
        <v>142</v>
      </c>
      <c r="F59" s="68"/>
      <c r="G59" s="69"/>
      <c r="H59" s="68"/>
      <c r="I59" s="44"/>
      <c r="J59" s="73"/>
      <c r="K59" s="44"/>
      <c r="L59" s="73"/>
      <c r="M59" s="107"/>
      <c r="U59" s="12"/>
      <c r="V59" s="12"/>
      <c r="W59" s="12"/>
      <c r="X59" s="12"/>
    </row>
    <row r="60" spans="1:24" ht="18" customHeight="1" x14ac:dyDescent="0.4">
      <c r="B60" s="5" t="s">
        <v>99</v>
      </c>
      <c r="F60" s="74">
        <v>5116178.3899999997</v>
      </c>
      <c r="G60" s="77"/>
      <c r="H60" s="74">
        <v>-17226157.120000001</v>
      </c>
      <c r="I60" s="65"/>
      <c r="J60" s="73">
        <v>0</v>
      </c>
      <c r="K60" s="65"/>
      <c r="L60" s="73">
        <v>0</v>
      </c>
      <c r="M60" s="107"/>
      <c r="S60" s="65"/>
      <c r="U60" s="12"/>
      <c r="V60" s="12"/>
      <c r="W60" s="12"/>
      <c r="X60" s="12"/>
    </row>
    <row r="61" spans="1:24" ht="18" hidden="1" customHeight="1" x14ac:dyDescent="0.4">
      <c r="A61" s="5" t="s">
        <v>143</v>
      </c>
      <c r="F61" s="74"/>
      <c r="G61" s="77"/>
      <c r="H61" s="74"/>
      <c r="I61" s="65"/>
      <c r="J61" s="73"/>
      <c r="K61" s="65"/>
      <c r="L61" s="73"/>
      <c r="M61" s="107"/>
      <c r="S61" s="65"/>
      <c r="U61" s="12"/>
      <c r="V61" s="12"/>
      <c r="W61" s="12"/>
      <c r="X61" s="12"/>
    </row>
    <row r="62" spans="1:24" ht="18" hidden="1" customHeight="1" x14ac:dyDescent="0.4">
      <c r="B62" s="5" t="s">
        <v>138</v>
      </c>
      <c r="F62" s="74"/>
      <c r="G62" s="77"/>
      <c r="H62" s="74"/>
      <c r="I62" s="65"/>
      <c r="J62" s="73"/>
      <c r="K62" s="65"/>
      <c r="L62" s="73"/>
      <c r="M62" s="107"/>
      <c r="S62" s="65"/>
      <c r="U62" s="12"/>
      <c r="V62" s="12"/>
      <c r="W62" s="12"/>
      <c r="X62" s="12"/>
    </row>
    <row r="63" spans="1:24" ht="18" hidden="1" customHeight="1" x14ac:dyDescent="0.4">
      <c r="C63" s="5" t="s">
        <v>139</v>
      </c>
      <c r="D63" s="45"/>
      <c r="F63" s="74">
        <v>0</v>
      </c>
      <c r="G63" s="77"/>
      <c r="H63" s="74">
        <v>0</v>
      </c>
      <c r="I63" s="65"/>
      <c r="J63" s="73">
        <v>0</v>
      </c>
      <c r="K63" s="65"/>
      <c r="L63" s="73">
        <v>0</v>
      </c>
      <c r="M63" s="107"/>
      <c r="S63" s="65"/>
      <c r="U63" s="12"/>
      <c r="V63" s="12"/>
      <c r="W63" s="12"/>
      <c r="X63" s="12"/>
    </row>
    <row r="64" spans="1:24" ht="18" hidden="1" customHeight="1" x14ac:dyDescent="0.4">
      <c r="B64" s="5" t="s">
        <v>153</v>
      </c>
      <c r="D64" s="45"/>
      <c r="F64" s="75">
        <v>0</v>
      </c>
      <c r="G64" s="69"/>
      <c r="H64" s="75">
        <v>0</v>
      </c>
      <c r="I64" s="44"/>
      <c r="J64" s="75">
        <v>0</v>
      </c>
      <c r="K64" s="44"/>
      <c r="L64" s="75">
        <v>0</v>
      </c>
      <c r="M64" s="107"/>
      <c r="S64" s="65"/>
      <c r="U64" s="12"/>
      <c r="V64" s="12"/>
      <c r="W64" s="12"/>
      <c r="X64" s="12"/>
    </row>
    <row r="65" spans="1:24" ht="18" customHeight="1" x14ac:dyDescent="0.4">
      <c r="A65" s="5" t="s">
        <v>177</v>
      </c>
      <c r="F65" s="86">
        <f>SUM(F60:F64)</f>
        <v>5116178.3899999997</v>
      </c>
      <c r="G65" s="69"/>
      <c r="H65" s="86">
        <f>SUM(H60:H64)</f>
        <v>-17226157.120000001</v>
      </c>
      <c r="I65" s="44"/>
      <c r="J65" s="86">
        <f>SUM(J60:J64)</f>
        <v>0</v>
      </c>
      <c r="K65" s="44"/>
      <c r="L65" s="86">
        <f>SUM(L60:L64)</f>
        <v>0</v>
      </c>
      <c r="M65" s="107"/>
      <c r="U65" s="12"/>
      <c r="V65" s="12"/>
      <c r="W65" s="12"/>
      <c r="X65" s="12"/>
    </row>
    <row r="66" spans="1:24" ht="18" customHeight="1" x14ac:dyDescent="0.4">
      <c r="F66" s="68"/>
      <c r="G66" s="69"/>
      <c r="H66" s="68"/>
      <c r="I66" s="44"/>
      <c r="J66" s="56"/>
      <c r="K66" s="44"/>
      <c r="L66" s="56"/>
      <c r="M66" s="107"/>
      <c r="U66" s="12"/>
      <c r="V66" s="12"/>
      <c r="W66" s="12"/>
      <c r="X66" s="12"/>
    </row>
    <row r="67" spans="1:24" ht="18" customHeight="1" thickBot="1" x14ac:dyDescent="0.45">
      <c r="A67" s="5" t="s">
        <v>178</v>
      </c>
      <c r="F67" s="85">
        <f>+F56+F65</f>
        <v>-25441349.72000001</v>
      </c>
      <c r="G67" s="69"/>
      <c r="H67" s="85">
        <f>+H56+H65</f>
        <v>16301483.27</v>
      </c>
      <c r="I67" s="44"/>
      <c r="J67" s="85">
        <f>+J56+J65</f>
        <v>-80905963.630000025</v>
      </c>
      <c r="K67" s="44"/>
      <c r="L67" s="85">
        <f>+L56+L65</f>
        <v>596319349.20000005</v>
      </c>
      <c r="M67" s="107"/>
      <c r="U67" s="12"/>
      <c r="V67" s="12"/>
      <c r="W67" s="12"/>
      <c r="X67" s="12"/>
    </row>
    <row r="68" spans="1:24" ht="18" customHeight="1" thickTop="1" x14ac:dyDescent="0.4">
      <c r="F68" s="72"/>
      <c r="G68" s="72"/>
      <c r="H68" s="72"/>
      <c r="I68" s="44"/>
      <c r="J68" s="56"/>
      <c r="K68" s="44"/>
      <c r="L68" s="56"/>
      <c r="M68" s="107"/>
      <c r="U68" s="12"/>
      <c r="V68" s="12"/>
      <c r="W68" s="12"/>
      <c r="X68" s="12"/>
    </row>
    <row r="69" spans="1:24" ht="18" customHeight="1" x14ac:dyDescent="0.4">
      <c r="A69" s="50" t="s">
        <v>104</v>
      </c>
      <c r="B69" s="50"/>
      <c r="C69" s="50"/>
      <c r="D69" s="51"/>
      <c r="E69" s="52"/>
      <c r="F69" s="82"/>
      <c r="G69" s="83"/>
      <c r="H69" s="82"/>
      <c r="I69" s="84"/>
      <c r="J69" s="82"/>
      <c r="K69" s="83"/>
      <c r="L69" s="82"/>
      <c r="M69" s="107"/>
      <c r="U69" s="12"/>
      <c r="V69" s="12"/>
      <c r="W69" s="12"/>
      <c r="X69" s="12"/>
    </row>
    <row r="70" spans="1:24" ht="18" customHeight="1" x14ac:dyDescent="0.4">
      <c r="A70" s="50"/>
      <c r="B70" s="50" t="s">
        <v>106</v>
      </c>
      <c r="C70" s="50"/>
      <c r="D70" s="51"/>
      <c r="E70" s="53">
        <v>852812933</v>
      </c>
      <c r="F70" s="74">
        <f>+F67-F71</f>
        <v>-24148738.030000009</v>
      </c>
      <c r="G70" s="77"/>
      <c r="H70" s="74">
        <f>+H67-H71</f>
        <v>7681155.8699999992</v>
      </c>
      <c r="I70" s="77"/>
      <c r="J70" s="74">
        <f>+J67-J71</f>
        <v>-80905963.630000025</v>
      </c>
      <c r="K70" s="77"/>
      <c r="L70" s="74">
        <f>+L67-L71</f>
        <v>596319349.20000005</v>
      </c>
      <c r="M70" s="107"/>
      <c r="U70" s="12"/>
      <c r="V70" s="12"/>
      <c r="W70" s="12"/>
      <c r="X70" s="12"/>
    </row>
    <row r="71" spans="1:24" ht="18" customHeight="1" x14ac:dyDescent="0.4">
      <c r="A71" s="50"/>
      <c r="B71" s="5" t="s">
        <v>107</v>
      </c>
      <c r="D71" s="51"/>
      <c r="E71" s="53">
        <v>-1541152</v>
      </c>
      <c r="F71" s="74">
        <f>+F33</f>
        <v>-1292611.69</v>
      </c>
      <c r="G71" s="73"/>
      <c r="H71" s="74">
        <f>+H33</f>
        <v>8620327.4000000004</v>
      </c>
      <c r="I71" s="84"/>
      <c r="J71" s="74">
        <f>+J33</f>
        <v>0</v>
      </c>
      <c r="K71" s="84"/>
      <c r="L71" s="74">
        <f>+L33</f>
        <v>0</v>
      </c>
      <c r="M71" s="107"/>
      <c r="U71" s="12"/>
      <c r="V71" s="12"/>
      <c r="W71" s="12"/>
      <c r="X71" s="12"/>
    </row>
    <row r="72" spans="1:24" ht="18" customHeight="1" thickBot="1" x14ac:dyDescent="0.45">
      <c r="A72" s="54"/>
      <c r="B72" s="54"/>
      <c r="C72" s="54"/>
      <c r="D72" s="51"/>
      <c r="E72" s="53"/>
      <c r="F72" s="80">
        <f>SUM(F70:F71)</f>
        <v>-25441349.72000001</v>
      </c>
      <c r="G72" s="83"/>
      <c r="H72" s="80">
        <f>SUM(H70:H71)</f>
        <v>16301483.27</v>
      </c>
      <c r="I72" s="83"/>
      <c r="J72" s="80">
        <f>SUM(J70:J71)</f>
        <v>-80905963.630000025</v>
      </c>
      <c r="K72" s="83"/>
      <c r="L72" s="80">
        <f>SUM(L70:L71)</f>
        <v>596319349.20000005</v>
      </c>
      <c r="M72" s="107"/>
      <c r="U72" s="12"/>
      <c r="V72" s="12"/>
      <c r="W72" s="12"/>
      <c r="X72" s="12"/>
    </row>
    <row r="73" spans="1:24" ht="18" customHeight="1" thickTop="1" x14ac:dyDescent="0.4">
      <c r="A73" s="110"/>
      <c r="B73" s="110"/>
      <c r="C73" s="110"/>
      <c r="D73" s="20"/>
      <c r="E73" s="20"/>
      <c r="F73" s="77"/>
      <c r="G73" s="77"/>
      <c r="H73" s="77"/>
      <c r="I73" s="65"/>
      <c r="J73" s="73"/>
      <c r="K73" s="65"/>
      <c r="L73" s="73"/>
      <c r="M73" s="107"/>
      <c r="U73" s="12"/>
      <c r="V73" s="12"/>
      <c r="W73" s="12"/>
      <c r="X73" s="12"/>
    </row>
    <row r="74" spans="1:24" ht="18" customHeight="1" x14ac:dyDescent="0.4">
      <c r="A74" s="5" t="s">
        <v>170</v>
      </c>
      <c r="B74" s="110"/>
      <c r="C74" s="110"/>
      <c r="D74" s="20"/>
      <c r="E74" s="20"/>
      <c r="F74" s="77"/>
      <c r="G74" s="77"/>
      <c r="H74" s="77"/>
      <c r="I74" s="65"/>
      <c r="J74" s="73"/>
      <c r="K74" s="65"/>
      <c r="L74" s="73"/>
      <c r="M74" s="107"/>
      <c r="U74" s="12"/>
      <c r="V74" s="12"/>
      <c r="W74" s="12"/>
      <c r="X74" s="12"/>
    </row>
    <row r="75" spans="1:24" ht="18" customHeight="1" x14ac:dyDescent="0.4">
      <c r="A75" s="110"/>
      <c r="B75" s="110"/>
      <c r="C75" s="110"/>
      <c r="D75" s="20"/>
      <c r="E75" s="20"/>
      <c r="F75" s="10"/>
      <c r="G75" s="10"/>
      <c r="H75" s="10"/>
      <c r="I75" s="110"/>
      <c r="J75" s="11"/>
      <c r="K75" s="30"/>
      <c r="L75" s="11"/>
      <c r="M75" s="107"/>
      <c r="U75" s="12"/>
      <c r="V75" s="12"/>
      <c r="W75" s="12"/>
      <c r="X75" s="12"/>
    </row>
    <row r="76" spans="1:24" ht="18" customHeight="1" x14ac:dyDescent="0.4">
      <c r="A76" s="110"/>
      <c r="B76" s="110"/>
      <c r="C76" s="110"/>
      <c r="D76" s="20"/>
      <c r="E76" s="20"/>
      <c r="F76" s="10"/>
      <c r="G76" s="10"/>
      <c r="H76" s="10"/>
      <c r="I76" s="110"/>
      <c r="J76" s="11"/>
      <c r="K76" s="30"/>
      <c r="L76" s="11"/>
      <c r="M76" s="107"/>
      <c r="U76" s="12"/>
      <c r="V76" s="12"/>
      <c r="W76" s="12"/>
      <c r="X76" s="12"/>
    </row>
    <row r="77" spans="1:24" ht="18" customHeight="1" x14ac:dyDescent="0.4">
      <c r="A77" s="110"/>
      <c r="B77" s="110"/>
      <c r="C77" s="110"/>
      <c r="D77" s="20"/>
      <c r="E77" s="20"/>
      <c r="F77" s="10"/>
      <c r="G77" s="10"/>
      <c r="H77" s="10"/>
      <c r="I77" s="110"/>
      <c r="J77" s="11"/>
      <c r="K77" s="30"/>
      <c r="L77" s="11"/>
      <c r="M77" s="107"/>
      <c r="U77" s="12"/>
      <c r="V77" s="12"/>
      <c r="W77" s="12"/>
      <c r="X77" s="12"/>
    </row>
    <row r="78" spans="1:24" ht="18" customHeight="1" x14ac:dyDescent="0.4">
      <c r="A78" s="110"/>
      <c r="B78" s="110"/>
      <c r="C78" s="110"/>
      <c r="D78" s="20"/>
      <c r="E78" s="20"/>
      <c r="F78" s="10"/>
      <c r="G78" s="10"/>
      <c r="H78" s="10"/>
      <c r="I78" s="110"/>
      <c r="J78" s="11"/>
      <c r="K78" s="30"/>
      <c r="L78" s="11"/>
      <c r="M78" s="107"/>
      <c r="U78" s="12"/>
      <c r="V78" s="12"/>
      <c r="W78" s="12"/>
      <c r="X78" s="12"/>
    </row>
    <row r="79" spans="1:24" ht="18" customHeight="1" x14ac:dyDescent="0.4">
      <c r="A79" s="110"/>
      <c r="B79" s="110"/>
      <c r="C79" s="110"/>
      <c r="D79" s="20"/>
      <c r="E79" s="20"/>
      <c r="F79" s="10"/>
      <c r="G79" s="10"/>
      <c r="H79" s="10"/>
      <c r="I79" s="110"/>
      <c r="J79" s="11"/>
      <c r="K79" s="30"/>
      <c r="L79" s="11"/>
      <c r="M79" s="107"/>
      <c r="U79" s="12"/>
      <c r="V79" s="12"/>
      <c r="W79" s="12"/>
      <c r="X79" s="12"/>
    </row>
    <row r="80" spans="1:24" ht="18" customHeight="1" x14ac:dyDescent="0.4">
      <c r="A80" s="110"/>
      <c r="B80" s="110"/>
      <c r="C80" s="110"/>
      <c r="D80" s="20"/>
      <c r="E80" s="20"/>
      <c r="F80" s="10"/>
      <c r="G80" s="10"/>
      <c r="H80" s="10"/>
      <c r="I80" s="110"/>
      <c r="J80" s="11"/>
      <c r="K80" s="30"/>
      <c r="L80" s="11"/>
      <c r="M80" s="107"/>
      <c r="U80" s="12"/>
      <c r="V80" s="12"/>
      <c r="W80" s="12"/>
      <c r="X80" s="12"/>
    </row>
    <row r="81" spans="1:24" ht="18" customHeight="1" x14ac:dyDescent="0.4">
      <c r="A81" s="110"/>
      <c r="B81" s="110"/>
      <c r="C81" s="110"/>
      <c r="D81" s="20"/>
      <c r="E81" s="20"/>
      <c r="F81" s="10"/>
      <c r="G81" s="10"/>
      <c r="H81" s="10"/>
      <c r="I81" s="110"/>
      <c r="J81" s="11"/>
      <c r="K81" s="30"/>
      <c r="L81" s="11"/>
      <c r="M81" s="107"/>
      <c r="U81" s="12"/>
      <c r="V81" s="12"/>
      <c r="W81" s="12"/>
      <c r="X81" s="12"/>
    </row>
    <row r="82" spans="1:24" ht="18" customHeight="1" x14ac:dyDescent="0.4">
      <c r="A82" s="110"/>
      <c r="B82" s="110"/>
      <c r="C82" s="110"/>
      <c r="D82" s="20"/>
      <c r="E82" s="20"/>
      <c r="F82" s="10"/>
      <c r="G82" s="10"/>
      <c r="H82" s="10"/>
      <c r="I82" s="110"/>
      <c r="J82" s="11"/>
      <c r="K82" s="30"/>
      <c r="L82" s="11"/>
      <c r="M82" s="107"/>
      <c r="U82" s="12"/>
      <c r="V82" s="12"/>
      <c r="W82" s="12"/>
      <c r="X82" s="12"/>
    </row>
    <row r="83" spans="1:24" ht="18" customHeight="1" x14ac:dyDescent="0.4">
      <c r="A83" s="110"/>
      <c r="B83" s="110"/>
      <c r="C83" s="110"/>
      <c r="D83" s="20"/>
      <c r="E83" s="20"/>
      <c r="F83" s="10"/>
      <c r="G83" s="10"/>
      <c r="H83" s="10"/>
      <c r="I83" s="110"/>
      <c r="J83" s="11"/>
      <c r="K83" s="30"/>
      <c r="L83" s="11"/>
      <c r="M83" s="107"/>
      <c r="U83" s="12"/>
      <c r="V83" s="12"/>
      <c r="W83" s="12"/>
      <c r="X83" s="12"/>
    </row>
    <row r="84" spans="1:24" ht="18" customHeight="1" x14ac:dyDescent="0.4">
      <c r="A84" s="110"/>
      <c r="B84" s="110"/>
      <c r="C84" s="110"/>
      <c r="D84" s="20"/>
      <c r="E84" s="20"/>
      <c r="F84" s="10"/>
      <c r="G84" s="10"/>
      <c r="H84" s="10"/>
      <c r="I84" s="110"/>
      <c r="J84" s="11"/>
      <c r="K84" s="30"/>
      <c r="L84" s="11"/>
      <c r="M84" s="107"/>
      <c r="U84" s="12"/>
      <c r="V84" s="12"/>
      <c r="W84" s="12"/>
      <c r="X84" s="12"/>
    </row>
    <row r="85" spans="1:24" ht="18" customHeight="1" x14ac:dyDescent="0.4">
      <c r="A85" s="110"/>
      <c r="B85" s="110"/>
      <c r="C85" s="110"/>
      <c r="D85" s="20"/>
      <c r="E85" s="20"/>
      <c r="F85" s="10"/>
      <c r="G85" s="10"/>
      <c r="H85" s="10"/>
      <c r="I85" s="110"/>
      <c r="J85" s="11"/>
      <c r="K85" s="30"/>
      <c r="L85" s="11"/>
      <c r="M85" s="107"/>
      <c r="U85" s="12"/>
      <c r="V85" s="12"/>
      <c r="W85" s="12"/>
      <c r="X85" s="12"/>
    </row>
    <row r="86" spans="1:24" ht="18" customHeight="1" x14ac:dyDescent="0.4">
      <c r="A86" s="110"/>
      <c r="B86" s="110"/>
      <c r="C86" s="110"/>
      <c r="D86" s="20"/>
      <c r="E86" s="20"/>
      <c r="F86" s="10"/>
      <c r="G86" s="10"/>
      <c r="H86" s="10"/>
      <c r="I86" s="110"/>
      <c r="J86" s="11"/>
      <c r="K86" s="30"/>
      <c r="L86" s="11"/>
      <c r="M86" s="107"/>
      <c r="U86" s="12"/>
      <c r="V86" s="12"/>
      <c r="W86" s="12"/>
      <c r="X86" s="12"/>
    </row>
    <row r="87" spans="1:24" ht="18" customHeight="1" x14ac:dyDescent="0.4">
      <c r="B87" s="110"/>
      <c r="C87" s="110"/>
      <c r="D87" s="57"/>
      <c r="E87" s="20"/>
      <c r="F87" s="10"/>
      <c r="G87" s="10"/>
      <c r="H87" s="10"/>
      <c r="I87" s="110"/>
      <c r="J87" s="11"/>
      <c r="K87" s="110"/>
      <c r="L87" s="11"/>
      <c r="M87" s="107"/>
      <c r="U87" s="12"/>
      <c r="V87" s="12"/>
      <c r="W87" s="12"/>
      <c r="X87" s="12"/>
    </row>
    <row r="88" spans="1:24" ht="18" customHeight="1" x14ac:dyDescent="0.4">
      <c r="A88" s="110"/>
      <c r="B88" s="110"/>
      <c r="C88" s="110"/>
      <c r="D88" s="20"/>
      <c r="E88" s="20"/>
      <c r="F88" s="20"/>
      <c r="G88" s="20"/>
      <c r="H88" s="20"/>
      <c r="I88" s="110"/>
      <c r="J88" s="11"/>
      <c r="K88" s="110"/>
      <c r="L88" s="11"/>
      <c r="M88" s="107"/>
      <c r="U88" s="12"/>
      <c r="V88" s="12"/>
      <c r="W88" s="12"/>
      <c r="X88" s="12"/>
    </row>
    <row r="89" spans="1:24" ht="18" customHeight="1" x14ac:dyDescent="0.4">
      <c r="A89" s="110"/>
      <c r="B89" s="110"/>
      <c r="C89" s="110"/>
      <c r="D89" s="20"/>
      <c r="E89" s="20"/>
      <c r="F89" s="10"/>
      <c r="G89" s="10"/>
      <c r="H89" s="10"/>
      <c r="I89" s="110"/>
      <c r="J89" s="11"/>
      <c r="K89" s="110"/>
      <c r="L89" s="11"/>
      <c r="M89" s="107"/>
      <c r="U89" s="12"/>
      <c r="V89" s="12"/>
      <c r="W89" s="12"/>
      <c r="X89" s="12"/>
    </row>
    <row r="90" spans="1:24" ht="18" customHeight="1" x14ac:dyDescent="0.4">
      <c r="A90" s="110"/>
      <c r="B90" s="13"/>
      <c r="C90" s="110"/>
      <c r="D90" s="58"/>
      <c r="E90" s="20"/>
      <c r="F90" s="11"/>
      <c r="G90" s="10"/>
      <c r="H90" s="11"/>
      <c r="I90" s="13"/>
      <c r="J90" s="11"/>
      <c r="K90" s="13"/>
      <c r="L90" s="11"/>
      <c r="M90" s="107"/>
      <c r="U90" s="12"/>
      <c r="V90" s="12"/>
      <c r="W90" s="12"/>
      <c r="X90" s="12"/>
    </row>
    <row r="91" spans="1:24" ht="18" customHeight="1" x14ac:dyDescent="0.4">
      <c r="M91" s="107"/>
      <c r="U91" s="12"/>
      <c r="V91" s="12"/>
      <c r="W91" s="12"/>
      <c r="X91" s="12"/>
    </row>
    <row r="92" spans="1:24" ht="18" customHeight="1" x14ac:dyDescent="0.4">
      <c r="M92" s="107"/>
      <c r="U92" s="12"/>
      <c r="V92" s="12"/>
      <c r="W92" s="12"/>
      <c r="X92" s="12"/>
    </row>
    <row r="93" spans="1:24" ht="18" customHeight="1" x14ac:dyDescent="0.4">
      <c r="A93" s="113"/>
      <c r="B93" s="18" t="s">
        <v>21</v>
      </c>
      <c r="C93" s="113"/>
      <c r="D93" s="18"/>
      <c r="F93" s="18" t="s">
        <v>21</v>
      </c>
      <c r="I93" s="134"/>
      <c r="J93" s="134"/>
      <c r="K93" s="134"/>
      <c r="L93" s="134"/>
      <c r="M93" s="107"/>
      <c r="U93" s="12"/>
      <c r="V93" s="12"/>
      <c r="W93" s="12"/>
      <c r="X93" s="12"/>
    </row>
    <row r="94" spans="1:24" ht="18" customHeight="1" x14ac:dyDescent="0.4">
      <c r="A94" s="113"/>
      <c r="B94" s="18"/>
      <c r="C94" s="113"/>
      <c r="D94" s="18"/>
      <c r="F94" s="18"/>
      <c r="I94" s="134"/>
      <c r="J94" s="134"/>
      <c r="K94" s="134"/>
      <c r="L94" s="134"/>
      <c r="M94" s="107"/>
      <c r="U94" s="12"/>
      <c r="V94" s="12"/>
      <c r="W94" s="12"/>
      <c r="X94" s="12"/>
    </row>
    <row r="95" spans="1:24" ht="18" customHeight="1" x14ac:dyDescent="0.4">
      <c r="A95" s="144"/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U95" s="12"/>
      <c r="V95" s="12"/>
      <c r="W95" s="12"/>
      <c r="X95" s="12"/>
    </row>
    <row r="96" spans="1:24" x14ac:dyDescent="0.4">
      <c r="D96" s="24"/>
      <c r="E96" s="24"/>
      <c r="F96" s="11"/>
      <c r="G96" s="24"/>
      <c r="H96" s="11"/>
      <c r="J96" s="138"/>
      <c r="K96" s="138"/>
      <c r="L96" s="138"/>
    </row>
    <row r="97" spans="1:20" x14ac:dyDescent="0.4">
      <c r="A97" s="146" t="s">
        <v>52</v>
      </c>
      <c r="B97" s="146"/>
      <c r="C97" s="146"/>
      <c r="D97" s="146"/>
      <c r="E97" s="146"/>
      <c r="F97" s="146"/>
      <c r="G97" s="146"/>
      <c r="H97" s="146"/>
      <c r="I97" s="146"/>
      <c r="J97" s="146"/>
      <c r="K97" s="146"/>
      <c r="L97" s="146"/>
    </row>
    <row r="98" spans="1:20" x14ac:dyDescent="0.4">
      <c r="A98" s="145" t="s">
        <v>0</v>
      </c>
      <c r="B98" s="145"/>
      <c r="C98" s="145"/>
      <c r="D98" s="145"/>
      <c r="E98" s="145"/>
      <c r="F98" s="145"/>
      <c r="G98" s="145"/>
      <c r="H98" s="145"/>
      <c r="I98" s="145"/>
      <c r="J98" s="145"/>
      <c r="K98" s="145"/>
      <c r="L98" s="145"/>
    </row>
    <row r="99" spans="1:20" x14ac:dyDescent="0.4">
      <c r="A99" s="145" t="s">
        <v>218</v>
      </c>
      <c r="B99" s="145"/>
      <c r="C99" s="145"/>
      <c r="D99" s="145"/>
      <c r="E99" s="145"/>
      <c r="F99" s="145"/>
      <c r="G99" s="145"/>
      <c r="H99" s="145"/>
      <c r="I99" s="145"/>
      <c r="J99" s="145"/>
      <c r="K99" s="145"/>
      <c r="L99" s="145"/>
    </row>
    <row r="100" spans="1:20" x14ac:dyDescent="0.4">
      <c r="C100" s="119"/>
      <c r="D100" s="119"/>
      <c r="E100" s="119"/>
      <c r="F100" s="142" t="s">
        <v>13</v>
      </c>
      <c r="G100" s="142"/>
      <c r="H100" s="142"/>
      <c r="I100" s="142"/>
      <c r="J100" s="142"/>
      <c r="K100" s="142"/>
      <c r="L100" s="142"/>
    </row>
    <row r="101" spans="1:20" x14ac:dyDescent="0.4">
      <c r="C101" s="5" t="s">
        <v>1</v>
      </c>
      <c r="D101" s="122"/>
      <c r="E101" s="122"/>
      <c r="F101" s="143" t="s">
        <v>34</v>
      </c>
      <c r="G101" s="143"/>
      <c r="H101" s="143"/>
      <c r="J101" s="150" t="s">
        <v>35</v>
      </c>
      <c r="K101" s="150"/>
      <c r="L101" s="150"/>
    </row>
    <row r="102" spans="1:20" x14ac:dyDescent="0.4">
      <c r="D102" s="122"/>
      <c r="E102" s="122"/>
      <c r="F102" s="142" t="s">
        <v>219</v>
      </c>
      <c r="G102" s="142"/>
      <c r="H102" s="142"/>
      <c r="I102" s="142"/>
      <c r="J102" s="142"/>
      <c r="K102" s="142"/>
      <c r="L102" s="142"/>
    </row>
    <row r="103" spans="1:20" x14ac:dyDescent="0.4">
      <c r="D103" s="120" t="s">
        <v>40</v>
      </c>
      <c r="E103" s="20"/>
      <c r="F103" s="33">
        <v>2563</v>
      </c>
      <c r="G103" s="7"/>
      <c r="H103" s="33">
        <v>2562</v>
      </c>
      <c r="I103" s="35"/>
      <c r="J103" s="33">
        <f>+F103</f>
        <v>2563</v>
      </c>
      <c r="K103" s="48"/>
      <c r="L103" s="33">
        <f>+H103</f>
        <v>2562</v>
      </c>
    </row>
    <row r="104" spans="1:20" ht="10.5" customHeight="1" x14ac:dyDescent="0.4">
      <c r="D104" s="20"/>
      <c r="E104" s="20"/>
      <c r="F104" s="91"/>
      <c r="G104" s="48"/>
      <c r="H104" s="91"/>
      <c r="I104" s="35"/>
      <c r="J104" s="91"/>
      <c r="K104" s="48"/>
      <c r="L104" s="91"/>
    </row>
    <row r="105" spans="1:20" x14ac:dyDescent="0.4">
      <c r="A105" s="5" t="s">
        <v>41</v>
      </c>
      <c r="D105" s="122"/>
      <c r="E105" s="122"/>
      <c r="F105" s="123"/>
      <c r="G105" s="123"/>
      <c r="H105" s="140"/>
    </row>
    <row r="106" spans="1:20" x14ac:dyDescent="0.4">
      <c r="B106" s="5" t="s">
        <v>94</v>
      </c>
      <c r="D106" s="122"/>
      <c r="E106" s="122"/>
      <c r="F106" s="68">
        <v>21122347.899999999</v>
      </c>
      <c r="G106" s="69"/>
      <c r="H106" s="68">
        <v>19000931.190000001</v>
      </c>
      <c r="I106" s="44"/>
      <c r="J106" s="73">
        <v>20126291.030000001</v>
      </c>
      <c r="K106" s="44"/>
      <c r="L106" s="73">
        <v>18777153.100000001</v>
      </c>
    </row>
    <row r="107" spans="1:20" x14ac:dyDescent="0.4">
      <c r="B107" s="5" t="s">
        <v>209</v>
      </c>
      <c r="D107" s="126"/>
      <c r="E107" s="126"/>
      <c r="F107" s="68">
        <v>923200.84</v>
      </c>
      <c r="G107" s="69"/>
      <c r="H107" s="68">
        <v>0</v>
      </c>
      <c r="I107" s="44"/>
      <c r="J107" s="56">
        <v>270195</v>
      </c>
      <c r="K107" s="44"/>
      <c r="L107" s="56">
        <v>0</v>
      </c>
      <c r="N107" s="110"/>
      <c r="P107" s="110"/>
      <c r="Q107" s="110"/>
      <c r="R107" s="110"/>
      <c r="S107" s="110"/>
      <c r="T107" s="110"/>
    </row>
    <row r="108" spans="1:20" x14ac:dyDescent="0.4">
      <c r="B108" s="5" t="s">
        <v>113</v>
      </c>
      <c r="D108" s="45"/>
      <c r="E108" s="122"/>
      <c r="F108" s="68">
        <v>4954150</v>
      </c>
      <c r="G108" s="69"/>
      <c r="H108" s="68">
        <v>161210.79999999999</v>
      </c>
      <c r="I108" s="44"/>
      <c r="J108" s="56">
        <v>4954150</v>
      </c>
      <c r="K108" s="44"/>
      <c r="L108" s="56">
        <v>36788</v>
      </c>
    </row>
    <row r="109" spans="1:20" x14ac:dyDescent="0.4">
      <c r="B109" s="5" t="s">
        <v>9</v>
      </c>
      <c r="D109" s="45"/>
      <c r="E109" s="122"/>
      <c r="F109" s="68">
        <v>9105341.4800000004</v>
      </c>
      <c r="G109" s="69"/>
      <c r="H109" s="68">
        <v>29128075.219999999</v>
      </c>
      <c r="I109" s="44"/>
      <c r="J109" s="73">
        <v>12445905.689999999</v>
      </c>
      <c r="K109" s="44"/>
      <c r="L109" s="73">
        <v>32745819.510000002</v>
      </c>
    </row>
    <row r="110" spans="1:20" x14ac:dyDescent="0.4">
      <c r="B110" s="5" t="s">
        <v>43</v>
      </c>
      <c r="D110" s="45"/>
      <c r="E110" s="122"/>
      <c r="F110" s="72"/>
      <c r="G110" s="72"/>
      <c r="H110" s="72"/>
      <c r="I110" s="44"/>
      <c r="J110" s="56"/>
      <c r="K110" s="44"/>
    </row>
    <row r="111" spans="1:20" x14ac:dyDescent="0.4">
      <c r="C111" s="5" t="s">
        <v>224</v>
      </c>
      <c r="D111" s="45"/>
      <c r="E111" s="130"/>
      <c r="F111" s="72">
        <v>23371276.91</v>
      </c>
      <c r="G111" s="72"/>
      <c r="H111" s="72">
        <v>0</v>
      </c>
      <c r="I111" s="44"/>
      <c r="J111" s="56">
        <v>23371276.91</v>
      </c>
      <c r="K111" s="44"/>
      <c r="L111" s="8">
        <v>0</v>
      </c>
      <c r="N111" s="110"/>
      <c r="P111" s="110"/>
      <c r="Q111" s="110"/>
      <c r="R111" s="110"/>
      <c r="S111" s="110"/>
      <c r="T111" s="110"/>
    </row>
    <row r="112" spans="1:20" x14ac:dyDescent="0.4">
      <c r="C112" s="5" t="s">
        <v>166</v>
      </c>
      <c r="D112" s="45"/>
      <c r="E112" s="122"/>
      <c r="F112" s="56">
        <v>8777228.8399999999</v>
      </c>
      <c r="G112" s="69"/>
      <c r="H112" s="56">
        <v>0</v>
      </c>
      <c r="I112" s="44"/>
      <c r="J112" s="56">
        <v>7533407.9000000004</v>
      </c>
      <c r="K112" s="44"/>
      <c r="L112" s="56">
        <v>0</v>
      </c>
    </row>
    <row r="113" spans="1:20" x14ac:dyDescent="0.4">
      <c r="C113" s="5" t="s">
        <v>44</v>
      </c>
      <c r="D113" s="99"/>
      <c r="E113" s="109"/>
      <c r="F113" s="68">
        <v>13338.12</v>
      </c>
      <c r="G113" s="69"/>
      <c r="H113" s="68">
        <v>4266099.6100000003</v>
      </c>
      <c r="I113" s="44"/>
      <c r="J113" s="56">
        <v>1.43</v>
      </c>
      <c r="K113" s="44"/>
      <c r="L113" s="56">
        <v>3015735.61</v>
      </c>
    </row>
    <row r="114" spans="1:20" x14ac:dyDescent="0.4">
      <c r="C114" s="5" t="s">
        <v>10</v>
      </c>
      <c r="D114" s="45"/>
      <c r="E114" s="122"/>
      <c r="F114" s="70">
        <f>SUM(F106:F113)</f>
        <v>68266884.090000004</v>
      </c>
      <c r="G114" s="69"/>
      <c r="H114" s="70">
        <f>SUM(H106:H113)</f>
        <v>52556316.82</v>
      </c>
      <c r="I114" s="44"/>
      <c r="J114" s="70">
        <f>SUM(J106:J113)</f>
        <v>68701227.960000008</v>
      </c>
      <c r="K114" s="44"/>
      <c r="L114" s="70">
        <f>SUM(L106:L113)</f>
        <v>54575496.219999999</v>
      </c>
    </row>
    <row r="115" spans="1:20" x14ac:dyDescent="0.4">
      <c r="A115" s="5" t="s">
        <v>42</v>
      </c>
      <c r="D115" s="45"/>
      <c r="E115" s="122"/>
      <c r="F115" s="68"/>
      <c r="G115" s="69"/>
      <c r="H115" s="68"/>
      <c r="I115" s="44"/>
      <c r="J115" s="56"/>
      <c r="K115" s="44"/>
      <c r="L115" s="56"/>
    </row>
    <row r="116" spans="1:20" x14ac:dyDescent="0.4">
      <c r="B116" s="5" t="s">
        <v>116</v>
      </c>
      <c r="D116" s="45"/>
      <c r="E116" s="122"/>
      <c r="F116" s="68">
        <v>13271485.92</v>
      </c>
      <c r="G116" s="69"/>
      <c r="H116" s="68">
        <v>14650294.99</v>
      </c>
      <c r="I116" s="44"/>
      <c r="J116" s="56">
        <v>10504563.43</v>
      </c>
      <c r="K116" s="44"/>
      <c r="L116" s="56">
        <v>11702160.34</v>
      </c>
    </row>
    <row r="117" spans="1:20" x14ac:dyDescent="0.4">
      <c r="B117" s="5" t="s">
        <v>80</v>
      </c>
      <c r="D117" s="100"/>
      <c r="E117" s="121"/>
      <c r="F117" s="68">
        <v>10848250.039999999</v>
      </c>
      <c r="G117" s="69"/>
      <c r="H117" s="68">
        <v>17435978.530000001</v>
      </c>
      <c r="I117" s="44"/>
      <c r="J117" s="56">
        <v>9793166.1699999999</v>
      </c>
      <c r="K117" s="44"/>
      <c r="L117" s="56">
        <v>15969895.710000001</v>
      </c>
    </row>
    <row r="118" spans="1:20" x14ac:dyDescent="0.4">
      <c r="B118" s="5" t="s">
        <v>199</v>
      </c>
      <c r="D118" s="100"/>
      <c r="E118" s="121"/>
      <c r="F118" s="94">
        <v>34918410.890000001</v>
      </c>
      <c r="G118" s="24"/>
      <c r="H118" s="124">
        <v>89634928.159999996</v>
      </c>
      <c r="I118" s="124"/>
      <c r="J118" s="124">
        <v>81264584.019999996</v>
      </c>
      <c r="K118" s="8"/>
      <c r="L118" s="8">
        <v>70055779.200000003</v>
      </c>
    </row>
    <row r="119" spans="1:20" x14ac:dyDescent="0.4">
      <c r="B119" s="5" t="s">
        <v>200</v>
      </c>
      <c r="D119" s="100"/>
      <c r="E119" s="121"/>
      <c r="F119" s="79">
        <v>0</v>
      </c>
      <c r="G119" s="69"/>
      <c r="H119" s="79">
        <v>6610314.9400000004</v>
      </c>
      <c r="I119" s="44"/>
      <c r="J119" s="75">
        <v>0</v>
      </c>
      <c r="K119" s="44"/>
      <c r="L119" s="75">
        <v>3421485.39</v>
      </c>
    </row>
    <row r="120" spans="1:20" x14ac:dyDescent="0.4">
      <c r="B120" s="125"/>
      <c r="C120" s="5" t="s">
        <v>2</v>
      </c>
      <c r="D120" s="100"/>
      <c r="E120" s="121"/>
      <c r="F120" s="86">
        <f>SUM(F116:F119)</f>
        <v>59038146.850000001</v>
      </c>
      <c r="G120" s="69"/>
      <c r="H120" s="86">
        <f>SUM(H116:H119)</f>
        <v>128331516.62</v>
      </c>
      <c r="I120" s="44"/>
      <c r="J120" s="86">
        <f>SUM(J116:J119)</f>
        <v>101562313.62</v>
      </c>
      <c r="K120" s="44"/>
      <c r="L120" s="86">
        <f>SUM(L116:L119)</f>
        <v>101149320.64</v>
      </c>
    </row>
    <row r="121" spans="1:20" x14ac:dyDescent="0.4">
      <c r="A121" s="5" t="s">
        <v>201</v>
      </c>
      <c r="B121" s="125"/>
      <c r="D121" s="100"/>
      <c r="E121" s="121"/>
      <c r="F121" s="68">
        <f>+F114-F120</f>
        <v>9228737.2400000021</v>
      </c>
      <c r="G121" s="69"/>
      <c r="H121" s="68">
        <f>+H114-H120</f>
        <v>-75775199.800000012</v>
      </c>
      <c r="I121" s="44"/>
      <c r="J121" s="68">
        <f>+J114-J120</f>
        <v>-32861085.659999996</v>
      </c>
      <c r="K121" s="44"/>
      <c r="L121" s="68">
        <f>+L114-L120</f>
        <v>-46573824.420000002</v>
      </c>
    </row>
    <row r="122" spans="1:20" x14ac:dyDescent="0.4">
      <c r="B122" s="5" t="s">
        <v>81</v>
      </c>
      <c r="D122" s="101"/>
      <c r="E122" s="121"/>
      <c r="F122" s="79">
        <v>381452.06</v>
      </c>
      <c r="G122" s="69"/>
      <c r="H122" s="79">
        <v>3747035.2</v>
      </c>
      <c r="I122" s="44"/>
      <c r="J122" s="75">
        <v>381452.06</v>
      </c>
      <c r="K122" s="44"/>
      <c r="L122" s="75">
        <v>3714493.15</v>
      </c>
    </row>
    <row r="123" spans="1:20" x14ac:dyDescent="0.4">
      <c r="A123" s="5" t="s">
        <v>117</v>
      </c>
      <c r="D123" s="94"/>
      <c r="E123" s="24"/>
      <c r="F123" s="56">
        <f>+F121-F122</f>
        <v>8847285.1800000016</v>
      </c>
      <c r="G123" s="68"/>
      <c r="H123" s="56">
        <f>+H121-H122</f>
        <v>-79522235.000000015</v>
      </c>
      <c r="I123" s="44"/>
      <c r="J123" s="56">
        <f>+J121-J122</f>
        <v>-33242537.719999995</v>
      </c>
      <c r="K123" s="44"/>
      <c r="L123" s="56">
        <f>+L121-L122</f>
        <v>-50288317.57</v>
      </c>
    </row>
    <row r="124" spans="1:20" x14ac:dyDescent="0.4">
      <c r="A124" s="5" t="s">
        <v>212</v>
      </c>
      <c r="D124" s="45">
        <v>15.2</v>
      </c>
      <c r="E124" s="45"/>
      <c r="F124" s="79">
        <v>2843269.99</v>
      </c>
      <c r="G124" s="69"/>
      <c r="H124" s="79">
        <v>10754697.439999999</v>
      </c>
      <c r="I124" s="44"/>
      <c r="J124" s="75">
        <v>2673874.59</v>
      </c>
      <c r="K124" s="56"/>
      <c r="L124" s="75">
        <v>9928870.2400000002</v>
      </c>
      <c r="N124" s="110"/>
      <c r="P124" s="110"/>
      <c r="Q124" s="110"/>
      <c r="R124" s="110"/>
      <c r="S124" s="110"/>
      <c r="T124" s="110"/>
    </row>
    <row r="125" spans="1:20" ht="18.75" thickBot="1" x14ac:dyDescent="0.45">
      <c r="A125" s="5" t="s">
        <v>175</v>
      </c>
      <c r="D125" s="45"/>
      <c r="E125" s="122"/>
      <c r="F125" s="80">
        <f>SUM(F123:F124)</f>
        <v>11690555.170000002</v>
      </c>
      <c r="G125" s="69"/>
      <c r="H125" s="80">
        <f>SUM(H123:H124)</f>
        <v>-68767537.560000017</v>
      </c>
      <c r="I125" s="44"/>
      <c r="J125" s="81">
        <f>SUM(J123:J124)</f>
        <v>-30568663.129999995</v>
      </c>
      <c r="K125" s="56"/>
      <c r="L125" s="81">
        <f>SUM(L123:L124)</f>
        <v>-40359447.329999998</v>
      </c>
    </row>
    <row r="126" spans="1:20" ht="7.5" customHeight="1" thickTop="1" x14ac:dyDescent="0.4">
      <c r="D126" s="45"/>
      <c r="E126" s="122"/>
      <c r="F126" s="74"/>
      <c r="G126" s="69"/>
      <c r="H126" s="74"/>
      <c r="I126" s="44"/>
      <c r="J126" s="77"/>
      <c r="K126" s="56"/>
      <c r="L126" s="77"/>
    </row>
    <row r="127" spans="1:20" ht="18.75" x14ac:dyDescent="0.4">
      <c r="A127" s="50" t="s">
        <v>69</v>
      </c>
      <c r="B127" s="50"/>
      <c r="C127" s="50"/>
      <c r="D127" s="102"/>
      <c r="E127" s="52"/>
      <c r="F127" s="82"/>
      <c r="G127" s="83"/>
      <c r="H127" s="82"/>
      <c r="I127" s="84"/>
      <c r="J127" s="82"/>
      <c r="K127" s="83"/>
      <c r="L127" s="82"/>
    </row>
    <row r="128" spans="1:20" ht="18.75" x14ac:dyDescent="0.4">
      <c r="A128" s="50"/>
      <c r="B128" s="50" t="s">
        <v>106</v>
      </c>
      <c r="C128" s="50"/>
      <c r="D128" s="102"/>
      <c r="E128" s="53">
        <v>852812933</v>
      </c>
      <c r="F128" s="74">
        <f>+F125-F129</f>
        <v>9317147.5700000022</v>
      </c>
      <c r="G128" s="77"/>
      <c r="H128" s="74">
        <f>+H125-H129</f>
        <v>-71451769.990000024</v>
      </c>
      <c r="I128" s="77"/>
      <c r="J128" s="77">
        <f>J125</f>
        <v>-30568663.129999995</v>
      </c>
      <c r="K128" s="77"/>
      <c r="L128" s="77">
        <f>L125</f>
        <v>-40359447.329999998</v>
      </c>
    </row>
    <row r="129" spans="1:20" ht="18.75" x14ac:dyDescent="0.4">
      <c r="A129" s="50"/>
      <c r="B129" s="5" t="s">
        <v>107</v>
      </c>
      <c r="D129" s="102"/>
      <c r="E129" s="53">
        <v>-1541152</v>
      </c>
      <c r="F129" s="74">
        <v>2373407.6</v>
      </c>
      <c r="G129" s="73"/>
      <c r="H129" s="74">
        <v>2684232.4300000002</v>
      </c>
      <c r="I129" s="84"/>
      <c r="J129" s="62">
        <v>0</v>
      </c>
      <c r="K129" s="93"/>
      <c r="L129" s="62">
        <v>0</v>
      </c>
    </row>
    <row r="130" spans="1:20" ht="19.5" thickBot="1" x14ac:dyDescent="0.45">
      <c r="A130" s="54"/>
      <c r="B130" s="54"/>
      <c r="C130" s="54"/>
      <c r="D130" s="102"/>
      <c r="E130" s="53"/>
      <c r="F130" s="80">
        <f>SUM(F128:F129)</f>
        <v>11690555.170000002</v>
      </c>
      <c r="G130" s="83"/>
      <c r="H130" s="80">
        <f>SUM(H128:H129)</f>
        <v>-68767537.560000017</v>
      </c>
      <c r="I130" s="83"/>
      <c r="J130" s="81">
        <f>SUM(J128:J129)</f>
        <v>-30568663.129999995</v>
      </c>
      <c r="K130" s="83"/>
      <c r="L130" s="81">
        <f>SUM(L128:L129)</f>
        <v>-40359447.329999998</v>
      </c>
    </row>
    <row r="131" spans="1:20" ht="18.75" thickTop="1" x14ac:dyDescent="0.4">
      <c r="A131" s="5" t="s">
        <v>26</v>
      </c>
      <c r="D131" s="103"/>
      <c r="E131" s="122"/>
      <c r="F131" s="69"/>
      <c r="G131" s="69"/>
      <c r="H131" s="69"/>
      <c r="I131" s="44"/>
      <c r="J131" s="73"/>
      <c r="K131" s="65"/>
      <c r="L131" s="73"/>
    </row>
    <row r="132" spans="1:20" ht="18.75" thickBot="1" x14ac:dyDescent="0.45">
      <c r="B132" s="14" t="s">
        <v>65</v>
      </c>
      <c r="D132" s="104">
        <v>22</v>
      </c>
      <c r="E132" s="122"/>
      <c r="F132" s="129">
        <f>F128/F133</f>
        <v>1.4065198717259464E-3</v>
      </c>
      <c r="G132" s="69"/>
      <c r="H132" s="129">
        <f>H128/H133</f>
        <v>-1.2670044341036878E-2</v>
      </c>
      <c r="I132" s="44"/>
      <c r="J132" s="129">
        <f>J128/J133</f>
        <v>-4.6146561296164217E-3</v>
      </c>
      <c r="K132" s="44"/>
      <c r="L132" s="129">
        <f>L128/L133</f>
        <v>-7.1566594826469486E-3</v>
      </c>
    </row>
    <row r="133" spans="1:20" ht="19.5" thickTop="1" thickBot="1" x14ac:dyDescent="0.45">
      <c r="B133" s="5" t="s">
        <v>27</v>
      </c>
      <c r="D133" s="45"/>
      <c r="E133" s="122"/>
      <c r="F133" s="88">
        <v>6624255908</v>
      </c>
      <c r="G133" s="89"/>
      <c r="H133" s="88">
        <v>5639425409</v>
      </c>
      <c r="I133" s="89"/>
      <c r="J133" s="88">
        <v>6624255908</v>
      </c>
      <c r="K133" s="89"/>
      <c r="L133" s="88">
        <v>5639425409</v>
      </c>
    </row>
    <row r="134" spans="1:20" ht="18.75" thickTop="1" x14ac:dyDescent="0.4">
      <c r="A134" s="5" t="s">
        <v>55</v>
      </c>
      <c r="D134" s="45"/>
      <c r="E134" s="122"/>
      <c r="F134" s="69"/>
      <c r="G134" s="69"/>
      <c r="H134" s="69"/>
      <c r="I134" s="44"/>
      <c r="J134" s="73"/>
      <c r="K134" s="65"/>
      <c r="L134" s="73"/>
    </row>
    <row r="135" spans="1:20" ht="18.75" thickBot="1" x14ac:dyDescent="0.45">
      <c r="B135" s="14" t="s">
        <v>65</v>
      </c>
      <c r="D135" s="104">
        <v>22</v>
      </c>
      <c r="E135" s="122"/>
      <c r="F135" s="129">
        <f>F128/F136</f>
        <v>1.3736458571238239E-3</v>
      </c>
      <c r="G135" s="69"/>
      <c r="H135" s="129">
        <f>H128/H136</f>
        <v>-1.2637793489040511E-2</v>
      </c>
      <c r="I135" s="44"/>
      <c r="J135" s="129">
        <f>J128/J136</f>
        <v>-4.5067996563178045E-3</v>
      </c>
      <c r="K135" s="44"/>
      <c r="L135" s="129">
        <f>L128/L136</f>
        <v>-7.1384426272397689E-3</v>
      </c>
    </row>
    <row r="136" spans="1:20" ht="19.5" thickTop="1" thickBot="1" x14ac:dyDescent="0.45">
      <c r="B136" s="5" t="s">
        <v>27</v>
      </c>
      <c r="D136" s="122"/>
      <c r="E136" s="122"/>
      <c r="F136" s="88">
        <v>6782787224</v>
      </c>
      <c r="G136" s="90"/>
      <c r="H136" s="88">
        <v>5653816867</v>
      </c>
      <c r="I136" s="89"/>
      <c r="J136" s="88">
        <v>6782787224</v>
      </c>
      <c r="K136" s="89"/>
      <c r="L136" s="88">
        <v>5653816867</v>
      </c>
    </row>
    <row r="137" spans="1:20" ht="18.75" thickTop="1" x14ac:dyDescent="0.4">
      <c r="D137" s="122"/>
      <c r="E137" s="122"/>
      <c r="F137" s="72"/>
      <c r="G137" s="72"/>
      <c r="H137" s="72"/>
      <c r="I137" s="44"/>
      <c r="J137" s="56"/>
      <c r="K137" s="44"/>
      <c r="L137" s="56"/>
    </row>
    <row r="138" spans="1:20" x14ac:dyDescent="0.4">
      <c r="A138" s="5" t="s">
        <v>170</v>
      </c>
      <c r="D138" s="122"/>
      <c r="E138" s="122"/>
      <c r="F138" s="72"/>
      <c r="G138" s="72"/>
      <c r="H138" s="72"/>
      <c r="I138" s="44"/>
      <c r="J138" s="56"/>
      <c r="K138" s="44"/>
      <c r="L138" s="56"/>
    </row>
    <row r="139" spans="1:20" x14ac:dyDescent="0.4">
      <c r="D139" s="130"/>
      <c r="E139" s="130"/>
      <c r="F139" s="72"/>
      <c r="G139" s="72"/>
      <c r="H139" s="72"/>
      <c r="I139" s="44"/>
      <c r="J139" s="56"/>
      <c r="K139" s="44"/>
      <c r="L139" s="56"/>
      <c r="N139" s="110"/>
      <c r="P139" s="110"/>
      <c r="Q139" s="110"/>
      <c r="R139" s="110"/>
      <c r="S139" s="110"/>
      <c r="T139" s="110"/>
    </row>
    <row r="140" spans="1:20" x14ac:dyDescent="0.4">
      <c r="D140" s="122"/>
      <c r="E140" s="122"/>
      <c r="F140" s="122"/>
      <c r="G140" s="122"/>
    </row>
    <row r="141" spans="1:20" x14ac:dyDescent="0.4">
      <c r="D141" s="122"/>
      <c r="E141" s="122"/>
      <c r="F141" s="122"/>
      <c r="G141" s="122"/>
    </row>
    <row r="142" spans="1:20" x14ac:dyDescent="0.4">
      <c r="A142" s="122"/>
      <c r="B142" s="18" t="s">
        <v>21</v>
      </c>
      <c r="C142" s="122"/>
      <c r="D142" s="18"/>
      <c r="E142" s="122"/>
      <c r="F142" s="18" t="s">
        <v>21</v>
      </c>
      <c r="G142" s="122"/>
      <c r="I142" s="134"/>
      <c r="J142" s="134"/>
      <c r="K142" s="134"/>
      <c r="L142" s="134"/>
    </row>
    <row r="143" spans="1:20" ht="10.5" customHeight="1" x14ac:dyDescent="0.4">
      <c r="A143" s="122"/>
      <c r="B143" s="18"/>
      <c r="C143" s="122"/>
      <c r="D143" s="18"/>
      <c r="E143" s="122"/>
      <c r="F143" s="18"/>
      <c r="G143" s="122"/>
      <c r="I143" s="134"/>
      <c r="J143" s="134"/>
      <c r="K143" s="134"/>
      <c r="L143" s="134"/>
    </row>
    <row r="144" spans="1:20" x14ac:dyDescent="0.4">
      <c r="A144" s="127"/>
      <c r="B144" s="18"/>
      <c r="C144" s="127"/>
      <c r="D144" s="18"/>
      <c r="E144" s="127"/>
      <c r="F144" s="18"/>
      <c r="G144" s="127"/>
      <c r="I144" s="134"/>
      <c r="J144" s="134"/>
      <c r="K144" s="134"/>
      <c r="L144" s="134"/>
      <c r="N144" s="110"/>
      <c r="P144" s="110"/>
      <c r="Q144" s="110"/>
      <c r="R144" s="110"/>
      <c r="S144" s="110"/>
      <c r="T144" s="110"/>
    </row>
    <row r="145" spans="1:20" x14ac:dyDescent="0.4">
      <c r="A145" s="146" t="str">
        <f>+A97</f>
        <v>บริษัท บรุ๊คเคอร์ กรุ๊ป จำกัด (มหาชน) และบริษัทย่อย</v>
      </c>
      <c r="B145" s="146"/>
      <c r="C145" s="146"/>
      <c r="D145" s="146"/>
      <c r="E145" s="146"/>
      <c r="F145" s="146"/>
      <c r="G145" s="146"/>
      <c r="H145" s="146"/>
      <c r="I145" s="146"/>
      <c r="J145" s="146"/>
      <c r="K145" s="146"/>
      <c r="L145" s="146"/>
      <c r="N145" s="5"/>
      <c r="O145" s="5"/>
      <c r="P145" s="5"/>
      <c r="Q145" s="5"/>
      <c r="R145" s="5"/>
      <c r="S145" s="5"/>
      <c r="T145" s="5"/>
    </row>
    <row r="146" spans="1:20" x14ac:dyDescent="0.4">
      <c r="A146" s="145" t="s">
        <v>93</v>
      </c>
      <c r="B146" s="145"/>
      <c r="C146" s="145"/>
      <c r="D146" s="145"/>
      <c r="E146" s="145"/>
      <c r="F146" s="145"/>
      <c r="G146" s="145"/>
      <c r="H146" s="145"/>
      <c r="I146" s="145"/>
      <c r="J146" s="145"/>
      <c r="K146" s="145"/>
      <c r="L146" s="145"/>
      <c r="N146" s="5"/>
      <c r="O146" s="5"/>
      <c r="P146" s="5"/>
      <c r="Q146" s="5"/>
      <c r="R146" s="5"/>
      <c r="S146" s="5"/>
      <c r="T146" s="5"/>
    </row>
    <row r="147" spans="1:20" x14ac:dyDescent="0.4">
      <c r="A147" s="146" t="str">
        <f>+A99</f>
        <v>สำหรับงวดสามเดือนสิ้นสุดวันที่ 30 กันยายน 2563</v>
      </c>
      <c r="B147" s="146"/>
      <c r="C147" s="146"/>
      <c r="D147" s="146"/>
      <c r="E147" s="146"/>
      <c r="F147" s="146"/>
      <c r="G147" s="146"/>
      <c r="H147" s="146"/>
      <c r="I147" s="146"/>
      <c r="J147" s="146"/>
      <c r="K147" s="146"/>
      <c r="L147" s="146"/>
      <c r="N147" s="5"/>
      <c r="O147" s="5"/>
      <c r="P147" s="5"/>
      <c r="Q147" s="5"/>
      <c r="R147" s="5"/>
      <c r="S147" s="5"/>
      <c r="T147" s="5"/>
    </row>
    <row r="148" spans="1:20" x14ac:dyDescent="0.4">
      <c r="C148" s="119"/>
      <c r="D148" s="119"/>
      <c r="E148" s="119"/>
      <c r="F148" s="142" t="s">
        <v>13</v>
      </c>
      <c r="G148" s="142"/>
      <c r="H148" s="142"/>
      <c r="I148" s="142"/>
      <c r="J148" s="142"/>
      <c r="K148" s="142"/>
      <c r="L148" s="142"/>
      <c r="N148" s="5"/>
      <c r="O148" s="5"/>
      <c r="P148" s="5"/>
      <c r="Q148" s="5"/>
      <c r="R148" s="5"/>
      <c r="S148" s="5"/>
      <c r="T148" s="5"/>
    </row>
    <row r="149" spans="1:20" x14ac:dyDescent="0.4">
      <c r="C149" s="5" t="s">
        <v>1</v>
      </c>
      <c r="D149" s="122"/>
      <c r="E149" s="122"/>
      <c r="F149" s="143" t="s">
        <v>34</v>
      </c>
      <c r="G149" s="143"/>
      <c r="H149" s="143"/>
      <c r="J149" s="150" t="s">
        <v>35</v>
      </c>
      <c r="K149" s="150"/>
      <c r="L149" s="150"/>
      <c r="N149" s="5"/>
      <c r="O149" s="5"/>
      <c r="P149" s="5"/>
      <c r="Q149" s="5"/>
      <c r="R149" s="5"/>
      <c r="S149" s="5"/>
      <c r="T149" s="5"/>
    </row>
    <row r="150" spans="1:20" x14ac:dyDescent="0.4">
      <c r="D150" s="122"/>
      <c r="E150" s="122"/>
      <c r="F150" s="142" t="str">
        <f>+F102</f>
        <v>สำหรับงวดสามเดือนสิ้นสุดวันที่ 30 กันยายน</v>
      </c>
      <c r="G150" s="142"/>
      <c r="H150" s="142"/>
      <c r="I150" s="142"/>
      <c r="J150" s="142"/>
      <c r="K150" s="142"/>
      <c r="L150" s="142"/>
      <c r="N150" s="5"/>
      <c r="O150" s="5"/>
      <c r="P150" s="5"/>
      <c r="Q150" s="5"/>
      <c r="R150" s="5"/>
      <c r="S150" s="5"/>
      <c r="T150" s="5"/>
    </row>
    <row r="151" spans="1:20" x14ac:dyDescent="0.4">
      <c r="D151" s="132"/>
      <c r="E151" s="20"/>
      <c r="F151" s="47">
        <f>+F103</f>
        <v>2563</v>
      </c>
      <c r="G151" s="48"/>
      <c r="H151" s="47">
        <f>+H103</f>
        <v>2562</v>
      </c>
      <c r="I151" s="35"/>
      <c r="J151" s="47">
        <f>+J103</f>
        <v>2563</v>
      </c>
      <c r="K151" s="48"/>
      <c r="L151" s="47">
        <f>+L103</f>
        <v>2562</v>
      </c>
      <c r="N151" s="5"/>
      <c r="O151" s="5"/>
      <c r="P151" s="5"/>
      <c r="Q151" s="5"/>
      <c r="R151" s="5"/>
      <c r="S151" s="5"/>
      <c r="T151" s="5"/>
    </row>
    <row r="152" spans="1:20" x14ac:dyDescent="0.4">
      <c r="D152" s="122"/>
      <c r="E152" s="122"/>
      <c r="F152" s="123"/>
      <c r="G152" s="123"/>
      <c r="H152" s="91"/>
      <c r="L152" s="91"/>
      <c r="N152" s="5"/>
      <c r="O152" s="5"/>
      <c r="P152" s="5"/>
      <c r="Q152" s="5"/>
      <c r="R152" s="5"/>
      <c r="S152" s="5"/>
      <c r="T152" s="5"/>
    </row>
    <row r="153" spans="1:20" x14ac:dyDescent="0.4">
      <c r="A153" s="5" t="s">
        <v>176</v>
      </c>
      <c r="D153" s="122"/>
      <c r="E153" s="122"/>
      <c r="F153" s="79">
        <f>+F125</f>
        <v>11690555.170000002</v>
      </c>
      <c r="G153" s="69"/>
      <c r="H153" s="79">
        <f>+H125</f>
        <v>-68767537.560000017</v>
      </c>
      <c r="I153" s="44"/>
      <c r="J153" s="79">
        <f>+J125</f>
        <v>-30568663.129999995</v>
      </c>
      <c r="K153" s="44"/>
      <c r="L153" s="79">
        <f>+L125</f>
        <v>-40359447.329999998</v>
      </c>
      <c r="N153" s="5"/>
      <c r="O153" s="5"/>
      <c r="P153" s="5"/>
      <c r="Q153" s="5"/>
      <c r="R153" s="5"/>
      <c r="S153" s="5"/>
      <c r="T153" s="5"/>
    </row>
    <row r="154" spans="1:20" x14ac:dyDescent="0.4">
      <c r="D154" s="122"/>
      <c r="E154" s="122"/>
      <c r="F154" s="68"/>
      <c r="G154" s="69"/>
      <c r="H154" s="68"/>
      <c r="I154" s="44"/>
      <c r="J154" s="68"/>
      <c r="K154" s="44"/>
      <c r="L154" s="68"/>
      <c r="N154" s="5"/>
      <c r="O154" s="5"/>
      <c r="P154" s="5"/>
      <c r="Q154" s="5"/>
      <c r="R154" s="5"/>
      <c r="S154" s="5"/>
      <c r="T154" s="5"/>
    </row>
    <row r="155" spans="1:20" x14ac:dyDescent="0.4">
      <c r="A155" s="5" t="s">
        <v>127</v>
      </c>
      <c r="D155" s="122"/>
      <c r="E155" s="122"/>
      <c r="F155" s="68"/>
      <c r="G155" s="69"/>
      <c r="H155" s="68"/>
      <c r="I155" s="44"/>
      <c r="J155" s="73"/>
      <c r="K155" s="44"/>
      <c r="L155" s="73"/>
      <c r="N155" s="5"/>
      <c r="O155" s="5"/>
      <c r="P155" s="5"/>
      <c r="Q155" s="5"/>
      <c r="R155" s="5"/>
      <c r="S155" s="5"/>
      <c r="T155" s="5"/>
    </row>
    <row r="156" spans="1:20" x14ac:dyDescent="0.4">
      <c r="A156" s="5" t="s">
        <v>142</v>
      </c>
      <c r="D156" s="122"/>
      <c r="E156" s="122"/>
      <c r="F156" s="68"/>
      <c r="G156" s="69"/>
      <c r="H156" s="68"/>
      <c r="I156" s="44"/>
      <c r="J156" s="73"/>
      <c r="K156" s="44"/>
      <c r="L156" s="73"/>
      <c r="N156" s="5"/>
      <c r="O156" s="5"/>
      <c r="P156" s="5"/>
      <c r="Q156" s="5"/>
      <c r="R156" s="5"/>
      <c r="S156" s="5"/>
      <c r="T156" s="5"/>
    </row>
    <row r="157" spans="1:20" x14ac:dyDescent="0.4">
      <c r="B157" s="5" t="s">
        <v>99</v>
      </c>
      <c r="D157" s="122"/>
      <c r="E157" s="122"/>
      <c r="F157" s="74">
        <v>2683382.17</v>
      </c>
      <c r="G157" s="77"/>
      <c r="H157" s="74">
        <v>-2359420.39</v>
      </c>
      <c r="I157" s="65"/>
      <c r="J157" s="73">
        <v>0</v>
      </c>
      <c r="K157" s="65"/>
      <c r="L157" s="73">
        <v>0</v>
      </c>
      <c r="N157" s="5"/>
      <c r="O157" s="5"/>
      <c r="P157" s="5"/>
      <c r="Q157" s="5"/>
      <c r="R157" s="5"/>
      <c r="S157" s="5"/>
      <c r="T157" s="5"/>
    </row>
    <row r="158" spans="1:20" hidden="1" x14ac:dyDescent="0.4">
      <c r="A158" s="5" t="s">
        <v>143</v>
      </c>
      <c r="D158" s="122"/>
      <c r="E158" s="122"/>
      <c r="F158" s="74"/>
      <c r="G158" s="77"/>
      <c r="H158" s="74"/>
      <c r="I158" s="65"/>
      <c r="J158" s="73"/>
      <c r="K158" s="65"/>
      <c r="L158" s="73"/>
      <c r="N158" s="5"/>
      <c r="O158" s="5"/>
      <c r="P158" s="5"/>
      <c r="Q158" s="5"/>
      <c r="R158" s="5"/>
      <c r="S158" s="5"/>
      <c r="T158" s="5"/>
    </row>
    <row r="159" spans="1:20" hidden="1" x14ac:dyDescent="0.4">
      <c r="B159" s="5" t="s">
        <v>138</v>
      </c>
      <c r="D159" s="122"/>
      <c r="E159" s="122"/>
      <c r="F159" s="74"/>
      <c r="G159" s="77"/>
      <c r="H159" s="74"/>
      <c r="I159" s="65"/>
      <c r="J159" s="73"/>
      <c r="K159" s="65"/>
      <c r="L159" s="73"/>
      <c r="N159" s="5"/>
      <c r="O159" s="5"/>
      <c r="P159" s="5"/>
      <c r="Q159" s="5"/>
      <c r="R159" s="5"/>
      <c r="S159" s="5"/>
      <c r="T159" s="5"/>
    </row>
    <row r="160" spans="1:20" hidden="1" x14ac:dyDescent="0.4">
      <c r="C160" s="5" t="s">
        <v>139</v>
      </c>
      <c r="D160" s="45"/>
      <c r="E160" s="122"/>
      <c r="F160" s="74">
        <v>0</v>
      </c>
      <c r="G160" s="77"/>
      <c r="H160" s="74">
        <v>0</v>
      </c>
      <c r="I160" s="65"/>
      <c r="J160" s="73">
        <v>0</v>
      </c>
      <c r="K160" s="65"/>
      <c r="L160" s="73">
        <v>0</v>
      </c>
      <c r="N160" s="5"/>
      <c r="O160" s="5"/>
      <c r="P160" s="5"/>
      <c r="Q160" s="5"/>
      <c r="R160" s="5"/>
      <c r="S160" s="5"/>
      <c r="T160" s="5"/>
    </row>
    <row r="161" spans="1:20" hidden="1" x14ac:dyDescent="0.4">
      <c r="B161" s="5" t="s">
        <v>153</v>
      </c>
      <c r="D161" s="45"/>
      <c r="E161" s="122"/>
      <c r="F161" s="75">
        <v>0</v>
      </c>
      <c r="G161" s="69"/>
      <c r="H161" s="75">
        <v>0</v>
      </c>
      <c r="I161" s="44"/>
      <c r="J161" s="75">
        <v>0</v>
      </c>
      <c r="K161" s="44"/>
      <c r="L161" s="75">
        <v>0</v>
      </c>
      <c r="N161" s="5"/>
      <c r="O161" s="5"/>
      <c r="P161" s="5"/>
      <c r="Q161" s="5"/>
      <c r="R161" s="5"/>
      <c r="S161" s="5"/>
      <c r="T161" s="5"/>
    </row>
    <row r="162" spans="1:20" x14ac:dyDescent="0.4">
      <c r="A162" s="5" t="s">
        <v>177</v>
      </c>
      <c r="D162" s="122"/>
      <c r="E162" s="122"/>
      <c r="F162" s="86">
        <f>SUM(F157:F161)</f>
        <v>2683382.17</v>
      </c>
      <c r="G162" s="69"/>
      <c r="H162" s="86">
        <f>SUM(H157:H161)</f>
        <v>-2359420.39</v>
      </c>
      <c r="I162" s="44"/>
      <c r="J162" s="86">
        <f>SUM(J157:J161)</f>
        <v>0</v>
      </c>
      <c r="K162" s="44"/>
      <c r="L162" s="86">
        <f>SUM(L157:L161)</f>
        <v>0</v>
      </c>
      <c r="N162" s="5"/>
      <c r="O162" s="5"/>
      <c r="P162" s="5"/>
      <c r="Q162" s="5"/>
      <c r="R162" s="5"/>
      <c r="S162" s="5"/>
      <c r="T162" s="5"/>
    </row>
    <row r="163" spans="1:20" x14ac:dyDescent="0.4">
      <c r="D163" s="122"/>
      <c r="E163" s="122"/>
      <c r="F163" s="68"/>
      <c r="G163" s="69"/>
      <c r="H163" s="68"/>
      <c r="I163" s="44"/>
      <c r="J163" s="56"/>
      <c r="K163" s="44"/>
      <c r="L163" s="56"/>
      <c r="N163" s="5"/>
      <c r="O163" s="5"/>
      <c r="P163" s="5"/>
      <c r="Q163" s="5"/>
      <c r="R163" s="5"/>
      <c r="S163" s="5"/>
      <c r="T163" s="5"/>
    </row>
    <row r="164" spans="1:20" ht="18.75" thickBot="1" x14ac:dyDescent="0.45">
      <c r="A164" s="5" t="s">
        <v>178</v>
      </c>
      <c r="D164" s="122"/>
      <c r="E164" s="122"/>
      <c r="F164" s="85">
        <f>+F153+F162</f>
        <v>14373937.340000002</v>
      </c>
      <c r="G164" s="69"/>
      <c r="H164" s="85">
        <f>+H153+H162</f>
        <v>-71126957.950000018</v>
      </c>
      <c r="I164" s="44"/>
      <c r="J164" s="85">
        <f>+J153+J162</f>
        <v>-30568663.129999995</v>
      </c>
      <c r="K164" s="44"/>
      <c r="L164" s="85">
        <f>+L153+L162</f>
        <v>-40359447.329999998</v>
      </c>
      <c r="N164" s="5"/>
      <c r="O164" s="5"/>
      <c r="P164" s="5"/>
      <c r="Q164" s="5"/>
      <c r="R164" s="5"/>
      <c r="S164" s="5"/>
      <c r="T164" s="5"/>
    </row>
    <row r="165" spans="1:20" ht="18.75" thickTop="1" x14ac:dyDescent="0.4">
      <c r="D165" s="122"/>
      <c r="E165" s="122"/>
      <c r="F165" s="72"/>
      <c r="G165" s="72"/>
      <c r="H165" s="72"/>
      <c r="I165" s="44"/>
      <c r="J165" s="56"/>
      <c r="K165" s="44"/>
      <c r="L165" s="56"/>
      <c r="N165" s="5"/>
      <c r="O165" s="5"/>
      <c r="P165" s="5"/>
      <c r="Q165" s="5"/>
      <c r="R165" s="5"/>
      <c r="S165" s="5"/>
      <c r="T165" s="5"/>
    </row>
    <row r="166" spans="1:20" ht="18.75" x14ac:dyDescent="0.4">
      <c r="A166" s="50" t="s">
        <v>104</v>
      </c>
      <c r="B166" s="50"/>
      <c r="C166" s="50"/>
      <c r="D166" s="51"/>
      <c r="E166" s="52"/>
      <c r="F166" s="82"/>
      <c r="G166" s="83"/>
      <c r="H166" s="82"/>
      <c r="I166" s="84"/>
      <c r="J166" s="82"/>
      <c r="K166" s="83"/>
      <c r="L166" s="82"/>
      <c r="N166" s="5"/>
      <c r="O166" s="5"/>
      <c r="P166" s="5"/>
      <c r="Q166" s="5"/>
      <c r="R166" s="5"/>
      <c r="S166" s="5"/>
      <c r="T166" s="5"/>
    </row>
    <row r="167" spans="1:20" ht="18.75" x14ac:dyDescent="0.4">
      <c r="A167" s="50"/>
      <c r="B167" s="50" t="s">
        <v>106</v>
      </c>
      <c r="C167" s="50"/>
      <c r="D167" s="51"/>
      <c r="E167" s="53">
        <v>852812933</v>
      </c>
      <c r="F167" s="74">
        <f>+F164-F168</f>
        <v>12000529.740000002</v>
      </c>
      <c r="G167" s="77"/>
      <c r="H167" s="74">
        <f>+H164-H168</f>
        <v>-73811190.380000025</v>
      </c>
      <c r="I167" s="77"/>
      <c r="J167" s="74">
        <f>+J164-J168</f>
        <v>-30568663.129999995</v>
      </c>
      <c r="K167" s="77"/>
      <c r="L167" s="74">
        <f>+L164-L168</f>
        <v>-40359447.329999998</v>
      </c>
      <c r="N167" s="5"/>
      <c r="O167" s="5"/>
      <c r="P167" s="5"/>
      <c r="Q167" s="5"/>
      <c r="R167" s="5"/>
      <c r="S167" s="5"/>
      <c r="T167" s="5"/>
    </row>
    <row r="168" spans="1:20" ht="18.75" x14ac:dyDescent="0.4">
      <c r="A168" s="50"/>
      <c r="B168" s="5" t="s">
        <v>107</v>
      </c>
      <c r="D168" s="51"/>
      <c r="E168" s="53">
        <v>-1541152</v>
      </c>
      <c r="F168" s="74">
        <f>+F129</f>
        <v>2373407.6</v>
      </c>
      <c r="G168" s="73"/>
      <c r="H168" s="74">
        <f>+H129</f>
        <v>2684232.4300000002</v>
      </c>
      <c r="I168" s="84"/>
      <c r="J168" s="74">
        <f>+J129</f>
        <v>0</v>
      </c>
      <c r="K168" s="84"/>
      <c r="L168" s="74">
        <f>+L129</f>
        <v>0</v>
      </c>
      <c r="N168" s="5"/>
      <c r="O168" s="5"/>
      <c r="P168" s="5"/>
      <c r="Q168" s="5"/>
      <c r="R168" s="5"/>
      <c r="S168" s="5"/>
      <c r="T168" s="5"/>
    </row>
    <row r="169" spans="1:20" ht="19.5" thickBot="1" x14ac:dyDescent="0.45">
      <c r="A169" s="54"/>
      <c r="B169" s="54"/>
      <c r="C169" s="54"/>
      <c r="D169" s="51"/>
      <c r="E169" s="53"/>
      <c r="F169" s="80">
        <f>SUM(F167:F168)</f>
        <v>14373937.340000002</v>
      </c>
      <c r="G169" s="83"/>
      <c r="H169" s="80">
        <f>SUM(H167:H168)</f>
        <v>-71126957.950000018</v>
      </c>
      <c r="I169" s="83"/>
      <c r="J169" s="80">
        <f>SUM(J167:J168)</f>
        <v>-30568663.129999995</v>
      </c>
      <c r="K169" s="83"/>
      <c r="L169" s="80">
        <f>SUM(L167:L168)</f>
        <v>-40359447.329999998</v>
      </c>
      <c r="N169" s="5"/>
      <c r="O169" s="5"/>
      <c r="P169" s="5"/>
      <c r="Q169" s="5"/>
      <c r="R169" s="5"/>
      <c r="S169" s="5"/>
      <c r="T169" s="5"/>
    </row>
    <row r="170" spans="1:20" ht="18.75" thickTop="1" x14ac:dyDescent="0.4">
      <c r="A170" s="110"/>
      <c r="B170" s="110"/>
      <c r="C170" s="110"/>
      <c r="D170" s="20"/>
      <c r="E170" s="20"/>
      <c r="F170" s="77"/>
      <c r="G170" s="77"/>
      <c r="H170" s="77"/>
      <c r="I170" s="65"/>
      <c r="J170" s="73"/>
      <c r="K170" s="65"/>
      <c r="L170" s="73"/>
      <c r="N170" s="5"/>
      <c r="O170" s="5"/>
      <c r="P170" s="5"/>
      <c r="Q170" s="5"/>
      <c r="R170" s="5"/>
      <c r="S170" s="5"/>
      <c r="T170" s="5"/>
    </row>
    <row r="171" spans="1:20" x14ac:dyDescent="0.4">
      <c r="A171" s="5" t="s">
        <v>170</v>
      </c>
      <c r="B171" s="110"/>
      <c r="C171" s="110"/>
      <c r="D171" s="20"/>
      <c r="E171" s="20"/>
      <c r="F171" s="77"/>
      <c r="G171" s="77"/>
      <c r="H171" s="77"/>
      <c r="I171" s="65"/>
      <c r="J171" s="73"/>
      <c r="K171" s="65"/>
      <c r="L171" s="73"/>
      <c r="N171" s="5"/>
      <c r="O171" s="5"/>
      <c r="P171" s="5"/>
      <c r="Q171" s="5"/>
      <c r="R171" s="5"/>
      <c r="S171" s="5"/>
      <c r="T171" s="5"/>
    </row>
    <row r="172" spans="1:20" x14ac:dyDescent="0.4">
      <c r="A172" s="110"/>
      <c r="B172" s="110"/>
      <c r="C172" s="110"/>
      <c r="D172" s="20"/>
      <c r="E172" s="20"/>
      <c r="F172" s="10"/>
      <c r="G172" s="10"/>
      <c r="H172" s="10"/>
      <c r="I172" s="110"/>
      <c r="J172" s="11"/>
      <c r="K172" s="30"/>
      <c r="L172" s="11"/>
      <c r="N172" s="5"/>
      <c r="O172" s="5"/>
      <c r="P172" s="5"/>
      <c r="Q172" s="5"/>
      <c r="R172" s="5"/>
      <c r="S172" s="5"/>
      <c r="T172" s="5"/>
    </row>
    <row r="173" spans="1:20" x14ac:dyDescent="0.4">
      <c r="A173" s="110"/>
      <c r="B173" s="110"/>
      <c r="C173" s="110"/>
      <c r="D173" s="20"/>
      <c r="E173" s="20"/>
      <c r="F173" s="10"/>
      <c r="G173" s="10"/>
      <c r="H173" s="10"/>
      <c r="I173" s="110"/>
      <c r="J173" s="11"/>
      <c r="K173" s="30"/>
      <c r="L173" s="11"/>
      <c r="N173" s="5"/>
      <c r="O173" s="5"/>
      <c r="P173" s="5"/>
      <c r="Q173" s="5"/>
      <c r="R173" s="5"/>
      <c r="S173" s="5"/>
      <c r="T173" s="5"/>
    </row>
    <row r="174" spans="1:20" x14ac:dyDescent="0.4">
      <c r="A174" s="110"/>
      <c r="B174" s="110"/>
      <c r="C174" s="110"/>
      <c r="D174" s="20"/>
      <c r="E174" s="20"/>
      <c r="F174" s="10"/>
      <c r="G174" s="10"/>
      <c r="H174" s="10"/>
      <c r="I174" s="110"/>
      <c r="J174" s="11"/>
      <c r="K174" s="30"/>
      <c r="L174" s="11"/>
      <c r="N174" s="5"/>
      <c r="O174" s="5"/>
      <c r="P174" s="5"/>
      <c r="Q174" s="5"/>
      <c r="R174" s="5"/>
      <c r="S174" s="5"/>
      <c r="T174" s="5"/>
    </row>
    <row r="175" spans="1:20" x14ac:dyDescent="0.4">
      <c r="A175" s="110"/>
      <c r="B175" s="110"/>
      <c r="C175" s="110"/>
      <c r="D175" s="20"/>
      <c r="E175" s="20"/>
      <c r="F175" s="10"/>
      <c r="G175" s="10"/>
      <c r="H175" s="10"/>
      <c r="I175" s="110"/>
      <c r="J175" s="11"/>
      <c r="K175" s="30"/>
      <c r="L175" s="11"/>
      <c r="N175" s="5"/>
      <c r="O175" s="5"/>
      <c r="P175" s="5"/>
      <c r="Q175" s="5"/>
      <c r="R175" s="5"/>
      <c r="S175" s="5"/>
      <c r="T175" s="5"/>
    </row>
    <row r="176" spans="1:20" x14ac:dyDescent="0.4">
      <c r="A176" s="110"/>
      <c r="B176" s="110"/>
      <c r="C176" s="110"/>
      <c r="D176" s="20"/>
      <c r="E176" s="20"/>
      <c r="F176" s="10"/>
      <c r="G176" s="10"/>
      <c r="H176" s="10"/>
      <c r="I176" s="110"/>
      <c r="J176" s="11"/>
      <c r="K176" s="30"/>
      <c r="L176" s="11"/>
      <c r="N176" s="5"/>
      <c r="O176" s="5"/>
      <c r="P176" s="5"/>
      <c r="Q176" s="5"/>
      <c r="R176" s="5"/>
      <c r="S176" s="5"/>
      <c r="T176" s="5"/>
    </row>
    <row r="177" spans="1:20" x14ac:dyDescent="0.4">
      <c r="A177" s="110"/>
      <c r="B177" s="110"/>
      <c r="C177" s="110"/>
      <c r="D177" s="20"/>
      <c r="E177" s="20"/>
      <c r="F177" s="10"/>
      <c r="G177" s="10"/>
      <c r="H177" s="10"/>
      <c r="I177" s="110"/>
      <c r="J177" s="11"/>
      <c r="K177" s="30"/>
      <c r="L177" s="11"/>
      <c r="N177" s="5"/>
      <c r="O177" s="5"/>
      <c r="P177" s="5"/>
      <c r="Q177" s="5"/>
      <c r="R177" s="5"/>
      <c r="S177" s="5"/>
      <c r="T177" s="5"/>
    </row>
    <row r="178" spans="1:20" x14ac:dyDescent="0.4">
      <c r="A178" s="110"/>
      <c r="B178" s="110"/>
      <c r="C178" s="110"/>
      <c r="D178" s="20"/>
      <c r="E178" s="20"/>
      <c r="F178" s="10"/>
      <c r="G178" s="10"/>
      <c r="H178" s="10"/>
      <c r="I178" s="110"/>
      <c r="J178" s="11"/>
      <c r="K178" s="30"/>
      <c r="L178" s="11"/>
      <c r="N178" s="5"/>
      <c r="O178" s="5"/>
      <c r="P178" s="5"/>
      <c r="Q178" s="5"/>
      <c r="R178" s="5"/>
      <c r="S178" s="5"/>
      <c r="T178" s="5"/>
    </row>
    <row r="179" spans="1:20" x14ac:dyDescent="0.4">
      <c r="A179" s="110"/>
      <c r="B179" s="110"/>
      <c r="C179" s="110"/>
      <c r="D179" s="20"/>
      <c r="E179" s="20"/>
      <c r="F179" s="10"/>
      <c r="G179" s="10"/>
      <c r="H179" s="10"/>
      <c r="I179" s="110"/>
      <c r="J179" s="11"/>
      <c r="K179" s="30"/>
      <c r="L179" s="11"/>
      <c r="N179" s="5"/>
      <c r="O179" s="5"/>
      <c r="P179" s="5"/>
      <c r="Q179" s="5"/>
      <c r="R179" s="5"/>
      <c r="S179" s="5"/>
      <c r="T179" s="5"/>
    </row>
    <row r="180" spans="1:20" x14ac:dyDescent="0.4">
      <c r="A180" s="110"/>
      <c r="B180" s="110"/>
      <c r="C180" s="110"/>
      <c r="D180" s="20"/>
      <c r="E180" s="20"/>
      <c r="F180" s="10"/>
      <c r="G180" s="10"/>
      <c r="H180" s="10"/>
      <c r="I180" s="110"/>
      <c r="J180" s="11"/>
      <c r="K180" s="30"/>
      <c r="L180" s="11"/>
      <c r="N180" s="5"/>
      <c r="O180" s="5"/>
      <c r="P180" s="5"/>
      <c r="Q180" s="5"/>
      <c r="R180" s="5"/>
      <c r="S180" s="5"/>
      <c r="T180" s="5"/>
    </row>
    <row r="181" spans="1:20" x14ac:dyDescent="0.4">
      <c r="A181" s="110"/>
      <c r="B181" s="110"/>
      <c r="C181" s="110"/>
      <c r="D181" s="20"/>
      <c r="E181" s="20"/>
      <c r="F181" s="10"/>
      <c r="G181" s="10"/>
      <c r="H181" s="10"/>
      <c r="I181" s="110"/>
      <c r="J181" s="11"/>
      <c r="K181" s="30"/>
      <c r="L181" s="11"/>
      <c r="N181" s="5"/>
      <c r="O181" s="5"/>
      <c r="P181" s="5"/>
      <c r="Q181" s="5"/>
      <c r="R181" s="5"/>
      <c r="S181" s="5"/>
      <c r="T181" s="5"/>
    </row>
    <row r="182" spans="1:20" x14ac:dyDescent="0.4">
      <c r="A182" s="110"/>
      <c r="B182" s="110"/>
      <c r="C182" s="110"/>
      <c r="D182" s="20"/>
      <c r="E182" s="20"/>
      <c r="F182" s="10"/>
      <c r="G182" s="10"/>
      <c r="H182" s="10"/>
      <c r="I182" s="110"/>
      <c r="J182" s="11"/>
      <c r="K182" s="30"/>
      <c r="L182" s="11"/>
      <c r="N182" s="5"/>
      <c r="O182" s="5"/>
      <c r="P182" s="5"/>
      <c r="Q182" s="5"/>
      <c r="R182" s="5"/>
      <c r="S182" s="5"/>
      <c r="T182" s="5"/>
    </row>
    <row r="183" spans="1:20" x14ac:dyDescent="0.4">
      <c r="A183" s="110"/>
      <c r="B183" s="110"/>
      <c r="C183" s="110"/>
      <c r="D183" s="20"/>
      <c r="E183" s="20"/>
      <c r="F183" s="10"/>
      <c r="G183" s="10"/>
      <c r="H183" s="10"/>
      <c r="I183" s="110"/>
      <c r="J183" s="11"/>
      <c r="K183" s="30"/>
      <c r="L183" s="11"/>
      <c r="N183" s="5"/>
      <c r="O183" s="5"/>
      <c r="P183" s="5"/>
      <c r="Q183" s="5"/>
      <c r="R183" s="5"/>
      <c r="S183" s="5"/>
      <c r="T183" s="5"/>
    </row>
    <row r="184" spans="1:20" x14ac:dyDescent="0.4">
      <c r="B184" s="110"/>
      <c r="C184" s="110"/>
      <c r="D184" s="57"/>
      <c r="E184" s="20"/>
      <c r="F184" s="10"/>
      <c r="G184" s="10"/>
      <c r="H184" s="10"/>
      <c r="I184" s="110"/>
      <c r="J184" s="11"/>
      <c r="K184" s="110"/>
      <c r="L184" s="11"/>
      <c r="N184" s="5"/>
      <c r="O184" s="5"/>
      <c r="P184" s="5"/>
      <c r="Q184" s="5"/>
      <c r="R184" s="5"/>
      <c r="S184" s="5"/>
      <c r="T184" s="5"/>
    </row>
    <row r="185" spans="1:20" x14ac:dyDescent="0.4">
      <c r="A185" s="110"/>
      <c r="B185" s="110"/>
      <c r="C185" s="110"/>
      <c r="D185" s="20"/>
      <c r="E185" s="20"/>
      <c r="F185" s="20"/>
      <c r="G185" s="20"/>
      <c r="H185" s="20"/>
      <c r="I185" s="110"/>
      <c r="J185" s="11"/>
      <c r="K185" s="110"/>
      <c r="L185" s="11"/>
      <c r="N185" s="5"/>
      <c r="O185" s="5"/>
      <c r="P185" s="5"/>
      <c r="Q185" s="5"/>
      <c r="R185" s="5"/>
      <c r="S185" s="5"/>
      <c r="T185" s="5"/>
    </row>
    <row r="186" spans="1:20" x14ac:dyDescent="0.4">
      <c r="A186" s="110"/>
      <c r="B186" s="110"/>
      <c r="C186" s="110"/>
      <c r="D186" s="20"/>
      <c r="E186" s="20"/>
      <c r="F186" s="10"/>
      <c r="G186" s="10"/>
      <c r="H186" s="10"/>
      <c r="I186" s="110"/>
      <c r="J186" s="11"/>
      <c r="K186" s="110"/>
      <c r="L186" s="11"/>
      <c r="N186" s="5"/>
      <c r="O186" s="5"/>
      <c r="P186" s="5"/>
      <c r="Q186" s="5"/>
      <c r="R186" s="5"/>
      <c r="S186" s="5"/>
      <c r="T186" s="5"/>
    </row>
    <row r="187" spans="1:20" x14ac:dyDescent="0.4">
      <c r="A187" s="110"/>
      <c r="B187" s="13"/>
      <c r="C187" s="110"/>
      <c r="D187" s="58"/>
      <c r="E187" s="20"/>
      <c r="F187" s="11"/>
      <c r="G187" s="10"/>
      <c r="H187" s="11"/>
      <c r="I187" s="13"/>
      <c r="J187" s="11"/>
      <c r="K187" s="13"/>
      <c r="L187" s="11"/>
      <c r="N187" s="5"/>
      <c r="O187" s="5"/>
      <c r="P187" s="5"/>
      <c r="Q187" s="5"/>
      <c r="R187" s="5"/>
      <c r="S187" s="5"/>
      <c r="T187" s="5"/>
    </row>
    <row r="188" spans="1:20" x14ac:dyDescent="0.4">
      <c r="D188" s="122"/>
      <c r="E188" s="122"/>
      <c r="F188" s="122"/>
      <c r="G188" s="122"/>
      <c r="N188" s="5"/>
      <c r="O188" s="5"/>
      <c r="P188" s="5"/>
      <c r="Q188" s="5"/>
      <c r="R188" s="5"/>
      <c r="S188" s="5"/>
      <c r="T188" s="5"/>
    </row>
    <row r="189" spans="1:20" x14ac:dyDescent="0.4">
      <c r="D189" s="122"/>
      <c r="E189" s="122"/>
      <c r="F189" s="122"/>
      <c r="G189" s="122"/>
      <c r="N189" s="5"/>
      <c r="O189" s="5"/>
      <c r="P189" s="5"/>
      <c r="Q189" s="5"/>
      <c r="R189" s="5"/>
      <c r="S189" s="5"/>
      <c r="T189" s="5"/>
    </row>
    <row r="190" spans="1:20" x14ac:dyDescent="0.4">
      <c r="A190" s="122"/>
      <c r="B190" s="18" t="s">
        <v>21</v>
      </c>
      <c r="C190" s="122"/>
      <c r="D190" s="18"/>
      <c r="E190" s="122"/>
      <c r="F190" s="18" t="s">
        <v>21</v>
      </c>
      <c r="G190" s="122"/>
      <c r="I190" s="134"/>
      <c r="J190" s="134"/>
      <c r="K190" s="134"/>
      <c r="L190" s="134"/>
      <c r="N190" s="5"/>
      <c r="O190" s="5"/>
      <c r="P190" s="5"/>
      <c r="Q190" s="5"/>
      <c r="R190" s="5"/>
      <c r="S190" s="5"/>
      <c r="T190" s="5"/>
    </row>
    <row r="191" spans="1:20" x14ac:dyDescent="0.4">
      <c r="A191" s="122"/>
      <c r="B191" s="18"/>
      <c r="C191" s="122"/>
      <c r="D191" s="18"/>
      <c r="E191" s="122"/>
      <c r="F191" s="18"/>
      <c r="G191" s="122"/>
      <c r="I191" s="134"/>
      <c r="J191" s="134"/>
      <c r="K191" s="134"/>
      <c r="L191" s="134"/>
      <c r="N191" s="5"/>
      <c r="O191" s="5"/>
      <c r="P191" s="5"/>
      <c r="Q191" s="5"/>
      <c r="R191" s="5"/>
      <c r="S191" s="5"/>
      <c r="T191" s="5"/>
    </row>
    <row r="192" spans="1:20" x14ac:dyDescent="0.4">
      <c r="A192" s="144"/>
      <c r="B192" s="144"/>
      <c r="C192" s="144"/>
      <c r="D192" s="144"/>
      <c r="E192" s="144"/>
      <c r="F192" s="144"/>
      <c r="G192" s="144"/>
      <c r="H192" s="144"/>
      <c r="I192" s="144"/>
      <c r="J192" s="144"/>
      <c r="K192" s="144"/>
      <c r="L192" s="144"/>
      <c r="N192" s="5"/>
      <c r="O192" s="5"/>
      <c r="P192" s="5"/>
      <c r="Q192" s="5"/>
      <c r="R192" s="5"/>
      <c r="S192" s="5"/>
      <c r="T192" s="5"/>
    </row>
  </sheetData>
  <mergeCells count="31">
    <mergeCell ref="J1:L1"/>
    <mergeCell ref="F149:H149"/>
    <mergeCell ref="J149:L149"/>
    <mergeCell ref="F150:L150"/>
    <mergeCell ref="A192:L192"/>
    <mergeCell ref="F102:L102"/>
    <mergeCell ref="A145:L145"/>
    <mergeCell ref="A146:L146"/>
    <mergeCell ref="A147:L147"/>
    <mergeCell ref="F148:L148"/>
    <mergeCell ref="A97:L97"/>
    <mergeCell ref="A98:L98"/>
    <mergeCell ref="A99:L99"/>
    <mergeCell ref="F100:L100"/>
    <mergeCell ref="F101:H101"/>
    <mergeCell ref="J101:L101"/>
    <mergeCell ref="F7:L7"/>
    <mergeCell ref="A2:L2"/>
    <mergeCell ref="A3:L3"/>
    <mergeCell ref="F6:H6"/>
    <mergeCell ref="A4:L4"/>
    <mergeCell ref="F5:L5"/>
    <mergeCell ref="J6:L6"/>
    <mergeCell ref="A48:L48"/>
    <mergeCell ref="A95:L95"/>
    <mergeCell ref="F51:L51"/>
    <mergeCell ref="F52:H52"/>
    <mergeCell ref="J52:L52"/>
    <mergeCell ref="A49:L49"/>
    <mergeCell ref="A50:L50"/>
    <mergeCell ref="F53:L53"/>
  </mergeCells>
  <phoneticPr fontId="0" type="noConversion"/>
  <conditionalFormatting sqref="K71:K72 I71:I72 G71:G72 E69:E72 F69:G69 K33:K34 I34 G33:G34 I33:J33 E31:E34 F31:G31 I31:K31 I69:K69">
    <cfRule type="expression" priority="11" stopIfTrue="1">
      <formula>"if(E11&gt;0,#,##0;(#,##0),"-")"</formula>
    </cfRule>
  </conditionalFormatting>
  <conditionalFormatting sqref="L69">
    <cfRule type="expression" priority="6" stopIfTrue="1">
      <formula>"if(E11&gt;0,#,##0;(#,##0),"-")"</formula>
    </cfRule>
  </conditionalFormatting>
  <conditionalFormatting sqref="H31">
    <cfRule type="expression" priority="9" stopIfTrue="1">
      <formula>"if(E11&gt;0,#,##0;(#,##0),"-")"</formula>
    </cfRule>
  </conditionalFormatting>
  <conditionalFormatting sqref="L33 L31">
    <cfRule type="expression" priority="8" stopIfTrue="1">
      <formula>"if(E11&gt;0,#,##0;(#,##0),"-")"</formula>
    </cfRule>
  </conditionalFormatting>
  <conditionalFormatting sqref="H69">
    <cfRule type="expression" priority="7" stopIfTrue="1">
      <formula>"if(E11&gt;0,#,##0;(#,##0),"-")"</formula>
    </cfRule>
  </conditionalFormatting>
  <conditionalFormatting sqref="K168:K169 I168:I169 G168:G169 E166:E169 F166:G166 K129:K130 I130 G129:G130 I129:J129 E127:E130 F127:G127 I127:K127 I166:K166">
    <cfRule type="expression" priority="5" stopIfTrue="1">
      <formula>"if(E11&gt;0,#,##0;(#,##0),"-")"</formula>
    </cfRule>
  </conditionalFormatting>
  <conditionalFormatting sqref="L166 H127">
    <cfRule type="expression" priority="4" stopIfTrue="1">
      <formula>"if(E11&gt;0,#,##0;(#,##0),"-")"</formula>
    </cfRule>
  </conditionalFormatting>
  <conditionalFormatting sqref="L129 L127">
    <cfRule type="expression" priority="3" stopIfTrue="1">
      <formula>"if(E11&gt;0,#,##0;(#,##0),"-")"</formula>
    </cfRule>
  </conditionalFormatting>
  <conditionalFormatting sqref="H166">
    <cfRule type="expression" priority="2" stopIfTrue="1">
      <formula>"if(E11&gt;0,#,##0;(#,##0),"-")"</formula>
    </cfRule>
  </conditionalFormatting>
  <pageMargins left="0.51" right="0" top="0.59055118110236204" bottom="0" header="0.43307086614173201" footer="0"/>
  <pageSetup paperSize="9" scale="95" firstPageNumber="6" fitToHeight="4" orientation="portrait" useFirstPageNumber="1" r:id="rId1"/>
  <headerFooter alignWithMargins="0">
    <oddFooter>&amp;C&amp;"Angsana New,Regular"&amp;P</oddFooter>
  </headerFooter>
  <rowBreaks count="3" manualBreakCount="3">
    <brk id="46" max="11" man="1"/>
    <brk id="95" max="11" man="1"/>
    <brk id="143" max="11" man="1"/>
  </rowBreaks>
  <ignoredErrors>
    <ignoredError sqref="G54 I54 K54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44"/>
  <sheetViews>
    <sheetView view="pageBreakPreview" zoomScaleNormal="86" zoomScaleSheetLayoutView="100" workbookViewId="0">
      <selection activeCell="A19" sqref="A19"/>
    </sheetView>
  </sheetViews>
  <sheetFormatPr defaultColWidth="9.140625" defaultRowHeight="18" x14ac:dyDescent="0.4"/>
  <cols>
    <col min="1" max="1" width="35.5703125" style="5" customWidth="1"/>
    <col min="2" max="2" width="6.5703125" style="5" customWidth="1"/>
    <col min="3" max="3" width="0.7109375" style="5" customWidth="1"/>
    <col min="4" max="4" width="12.42578125" style="5" customWidth="1"/>
    <col min="5" max="5" width="1" style="5" customWidth="1"/>
    <col min="6" max="6" width="12.28515625" style="5" customWidth="1"/>
    <col min="7" max="7" width="1" style="5" customWidth="1"/>
    <col min="8" max="8" width="11.85546875" style="5" customWidth="1"/>
    <col min="9" max="9" width="1" style="5" customWidth="1"/>
    <col min="10" max="10" width="12" style="5" bestFit="1" customWidth="1"/>
    <col min="11" max="11" width="1.140625" style="5" customWidth="1"/>
    <col min="12" max="12" width="13.28515625" style="5" customWidth="1"/>
    <col min="13" max="13" width="1" style="5" customWidth="1"/>
    <col min="14" max="14" width="13.28515625" style="5" customWidth="1"/>
    <col min="15" max="15" width="1" style="5" hidden="1" customWidth="1"/>
    <col min="16" max="16" width="14.7109375" style="5" hidden="1" customWidth="1"/>
    <col min="17" max="17" width="1" style="5" customWidth="1"/>
    <col min="18" max="18" width="13.28515625" style="5" customWidth="1"/>
    <col min="19" max="19" width="1" style="5" customWidth="1"/>
    <col min="20" max="20" width="13.28515625" style="5" customWidth="1"/>
    <col min="21" max="21" width="0.7109375" style="5" customWidth="1"/>
    <col min="22" max="22" width="11.85546875" style="5" customWidth="1"/>
    <col min="23" max="23" width="0.7109375" style="5" customWidth="1"/>
    <col min="24" max="24" width="14.140625" style="5" customWidth="1"/>
    <col min="25" max="25" width="11.28515625" style="5" hidden="1" customWidth="1"/>
    <col min="26" max="26" width="10.5703125" style="5" customWidth="1"/>
    <col min="27" max="27" width="16.85546875" style="5" customWidth="1"/>
    <col min="28" max="16384" width="9.140625" style="5"/>
  </cols>
  <sheetData>
    <row r="1" spans="1:27" ht="16.5" customHeight="1" x14ac:dyDescent="0.4">
      <c r="V1" s="149" t="s">
        <v>174</v>
      </c>
      <c r="W1" s="149"/>
      <c r="X1" s="149"/>
    </row>
    <row r="2" spans="1:27" x14ac:dyDescent="0.4">
      <c r="A2" s="146" t="s">
        <v>52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</row>
    <row r="3" spans="1:27" x14ac:dyDescent="0.4">
      <c r="A3" s="146" t="s">
        <v>114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</row>
    <row r="4" spans="1:27" x14ac:dyDescent="0.4">
      <c r="A4" s="146" t="s">
        <v>34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</row>
    <row r="5" spans="1:27" x14ac:dyDescent="0.4">
      <c r="A5" s="146" t="s">
        <v>216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</row>
    <row r="6" spans="1:27" ht="5.25" customHeight="1" x14ac:dyDescent="0.4">
      <c r="A6" s="22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</row>
    <row r="7" spans="1:27" ht="17.25" customHeight="1" x14ac:dyDescent="0.4">
      <c r="A7" s="22"/>
      <c r="B7" s="136"/>
      <c r="C7" s="136"/>
      <c r="D7" s="151" t="s">
        <v>13</v>
      </c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27" x14ac:dyDescent="0.4">
      <c r="D8" s="8"/>
      <c r="E8" s="8"/>
      <c r="F8" s="8"/>
      <c r="G8" s="8"/>
      <c r="H8" s="8"/>
      <c r="I8" s="8"/>
      <c r="J8" s="147" t="s">
        <v>19</v>
      </c>
      <c r="K8" s="147"/>
      <c r="L8" s="147"/>
      <c r="M8" s="25"/>
      <c r="N8" s="150" t="s">
        <v>110</v>
      </c>
      <c r="O8" s="150"/>
      <c r="P8" s="150"/>
      <c r="Q8" s="150"/>
      <c r="R8" s="150"/>
      <c r="S8" s="25"/>
      <c r="T8" s="59"/>
      <c r="U8" s="59"/>
      <c r="V8" s="59" t="s">
        <v>95</v>
      </c>
    </row>
    <row r="9" spans="1:27" x14ac:dyDescent="0.4">
      <c r="D9" s="8"/>
      <c r="E9" s="8"/>
      <c r="F9" s="24" t="s">
        <v>147</v>
      </c>
      <c r="G9" s="8"/>
      <c r="H9" s="24"/>
      <c r="I9" s="8"/>
      <c r="J9" s="25"/>
      <c r="K9" s="25"/>
      <c r="L9" s="25"/>
      <c r="M9" s="25"/>
      <c r="N9" s="24" t="s">
        <v>131</v>
      </c>
      <c r="O9" s="25"/>
      <c r="P9" s="96" t="s">
        <v>134</v>
      </c>
      <c r="Q9" s="25"/>
      <c r="R9" s="63" t="s">
        <v>101</v>
      </c>
      <c r="S9" s="25"/>
      <c r="T9" s="25" t="s">
        <v>88</v>
      </c>
      <c r="U9" s="25"/>
      <c r="V9" s="25" t="s">
        <v>96</v>
      </c>
    </row>
    <row r="10" spans="1:27" x14ac:dyDescent="0.4">
      <c r="D10" s="26" t="s">
        <v>22</v>
      </c>
      <c r="E10" s="26"/>
      <c r="F10" s="24" t="s">
        <v>148</v>
      </c>
      <c r="G10" s="26"/>
      <c r="H10" s="24" t="s">
        <v>62</v>
      </c>
      <c r="I10" s="24"/>
      <c r="J10" s="39" t="s">
        <v>23</v>
      </c>
      <c r="K10" s="32"/>
      <c r="L10" s="135"/>
      <c r="M10" s="135"/>
      <c r="N10" s="134" t="s">
        <v>133</v>
      </c>
      <c r="O10" s="24"/>
      <c r="P10" s="94" t="s">
        <v>135</v>
      </c>
      <c r="Q10" s="24"/>
      <c r="R10" s="24" t="s">
        <v>102</v>
      </c>
      <c r="S10" s="135"/>
      <c r="T10" s="25" t="s">
        <v>89</v>
      </c>
      <c r="U10" s="25"/>
      <c r="V10" s="25" t="s">
        <v>97</v>
      </c>
    </row>
    <row r="11" spans="1:27" x14ac:dyDescent="0.4">
      <c r="B11" s="133" t="s">
        <v>40</v>
      </c>
      <c r="D11" s="33" t="s">
        <v>24</v>
      </c>
      <c r="E11" s="28"/>
      <c r="F11" s="139" t="s">
        <v>25</v>
      </c>
      <c r="G11" s="28"/>
      <c r="H11" s="139" t="s">
        <v>63</v>
      </c>
      <c r="I11" s="27"/>
      <c r="J11" s="40" t="s">
        <v>20</v>
      </c>
      <c r="K11" s="32"/>
      <c r="L11" s="137" t="s">
        <v>3</v>
      </c>
      <c r="M11" s="25"/>
      <c r="N11" s="139" t="s">
        <v>132</v>
      </c>
      <c r="O11" s="27"/>
      <c r="P11" s="95" t="s">
        <v>136</v>
      </c>
      <c r="Q11" s="27"/>
      <c r="R11" s="139" t="s">
        <v>109</v>
      </c>
      <c r="S11" s="25"/>
      <c r="T11" s="137"/>
      <c r="U11" s="25"/>
      <c r="V11" s="137" t="s">
        <v>98</v>
      </c>
      <c r="X11" s="133" t="s">
        <v>28</v>
      </c>
      <c r="AA11" s="27"/>
    </row>
    <row r="12" spans="1:27" x14ac:dyDescent="0.4">
      <c r="C12" s="27"/>
      <c r="D12" s="110"/>
      <c r="E12" s="110"/>
      <c r="F12" s="110"/>
      <c r="G12" s="110"/>
      <c r="H12" s="110"/>
      <c r="I12" s="110"/>
      <c r="J12" s="25"/>
      <c r="K12" s="27"/>
      <c r="L12" s="37"/>
      <c r="M12" s="37"/>
      <c r="N12" s="37"/>
      <c r="O12" s="37"/>
      <c r="P12" s="37"/>
      <c r="Q12" s="37"/>
      <c r="R12" s="37"/>
      <c r="S12" s="37"/>
      <c r="T12" s="37"/>
      <c r="U12" s="28"/>
      <c r="V12" s="28"/>
      <c r="X12" s="37"/>
    </row>
    <row r="13" spans="1:27" x14ac:dyDescent="0.4">
      <c r="A13" s="110" t="s">
        <v>168</v>
      </c>
      <c r="B13" s="29"/>
      <c r="C13" s="29"/>
      <c r="D13" s="73">
        <v>704700608.25</v>
      </c>
      <c r="E13" s="73"/>
      <c r="F13" s="73">
        <v>144890157.11000001</v>
      </c>
      <c r="G13" s="73"/>
      <c r="H13" s="73">
        <v>0</v>
      </c>
      <c r="I13" s="73"/>
      <c r="J13" s="73">
        <v>70591864.099999994</v>
      </c>
      <c r="K13" s="73"/>
      <c r="L13" s="73">
        <v>1217455873.73</v>
      </c>
      <c r="M13" s="73"/>
      <c r="N13" s="73">
        <v>-23239103.050000001</v>
      </c>
      <c r="O13" s="73"/>
      <c r="P13" s="73">
        <v>0</v>
      </c>
      <c r="Q13" s="73"/>
      <c r="R13" s="73">
        <f>+P13+N13</f>
        <v>-23239103.050000001</v>
      </c>
      <c r="S13" s="73"/>
      <c r="T13" s="73">
        <f>SUM(D13:L13)+R13</f>
        <v>2114399400.1400001</v>
      </c>
      <c r="U13" s="73"/>
      <c r="V13" s="73">
        <v>74941024.799999997</v>
      </c>
      <c r="W13" s="65"/>
      <c r="X13" s="73">
        <f>+T13+V13</f>
        <v>2189340424.9400001</v>
      </c>
    </row>
    <row r="14" spans="1:27" ht="8.25" customHeight="1" x14ac:dyDescent="0.4">
      <c r="A14" s="110"/>
      <c r="B14" s="29"/>
      <c r="C14" s="29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56"/>
      <c r="X14" s="73"/>
    </row>
    <row r="15" spans="1:27" x14ac:dyDescent="0.4">
      <c r="A15" s="110" t="s">
        <v>115</v>
      </c>
      <c r="B15" s="29"/>
      <c r="C15" s="29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56"/>
      <c r="X15" s="73"/>
    </row>
    <row r="16" spans="1:27" x14ac:dyDescent="0.4">
      <c r="A16" s="5" t="s">
        <v>184</v>
      </c>
      <c r="B16" s="20">
        <v>20</v>
      </c>
      <c r="C16" s="29"/>
      <c r="D16" s="73">
        <v>232625</v>
      </c>
      <c r="E16" s="73"/>
      <c r="F16" s="73">
        <v>232625</v>
      </c>
      <c r="G16" s="73"/>
      <c r="H16" s="73">
        <v>0</v>
      </c>
      <c r="I16" s="73"/>
      <c r="J16" s="73">
        <v>0</v>
      </c>
      <c r="K16" s="56"/>
      <c r="L16" s="73">
        <v>0</v>
      </c>
      <c r="M16" s="73"/>
      <c r="N16" s="73">
        <v>0</v>
      </c>
      <c r="O16" s="73"/>
      <c r="P16" s="73">
        <v>0</v>
      </c>
      <c r="Q16" s="73"/>
      <c r="R16" s="73">
        <f t="shared" ref="R16" si="0">+P16+N16</f>
        <v>0</v>
      </c>
      <c r="S16" s="73"/>
      <c r="T16" s="73">
        <f t="shared" ref="T16" si="1">SUM(D16:L16)+R16</f>
        <v>465250</v>
      </c>
      <c r="U16" s="73"/>
      <c r="V16" s="73">
        <v>0</v>
      </c>
      <c r="W16" s="56"/>
      <c r="X16" s="73">
        <f t="shared" ref="X16" si="2">+T16+V16</f>
        <v>465250</v>
      </c>
    </row>
    <row r="17" spans="1:26" x14ac:dyDescent="0.4">
      <c r="A17" s="5" t="s">
        <v>185</v>
      </c>
      <c r="B17" s="20">
        <v>21</v>
      </c>
      <c r="C17" s="29"/>
      <c r="D17" s="73">
        <v>0</v>
      </c>
      <c r="E17" s="73"/>
      <c r="F17" s="73">
        <v>0</v>
      </c>
      <c r="G17" s="73"/>
      <c r="H17" s="73">
        <v>39079.25</v>
      </c>
      <c r="I17" s="73"/>
      <c r="J17" s="73">
        <v>0</v>
      </c>
      <c r="K17" s="56"/>
      <c r="L17" s="73">
        <v>0</v>
      </c>
      <c r="M17" s="73"/>
      <c r="N17" s="73">
        <v>0</v>
      </c>
      <c r="O17" s="73"/>
      <c r="P17" s="73">
        <v>0</v>
      </c>
      <c r="Q17" s="73"/>
      <c r="R17" s="73">
        <f t="shared" ref="R17" si="3">+P17+N17</f>
        <v>0</v>
      </c>
      <c r="S17" s="73"/>
      <c r="T17" s="73">
        <f t="shared" ref="T17" si="4">SUM(D17:L17)+R17</f>
        <v>39079.25</v>
      </c>
      <c r="U17" s="73"/>
      <c r="V17" s="73">
        <v>0</v>
      </c>
      <c r="W17" s="56"/>
      <c r="X17" s="73">
        <f t="shared" ref="X17" si="5">+T17+V17</f>
        <v>39079.25</v>
      </c>
    </row>
    <row r="18" spans="1:26" x14ac:dyDescent="0.4">
      <c r="A18" s="5" t="s">
        <v>125</v>
      </c>
      <c r="B18" s="20">
        <v>23</v>
      </c>
      <c r="C18" s="29"/>
      <c r="D18" s="73">
        <v>0</v>
      </c>
      <c r="E18" s="73"/>
      <c r="F18" s="73">
        <v>0</v>
      </c>
      <c r="G18" s="73"/>
      <c r="H18" s="73">
        <v>0</v>
      </c>
      <c r="I18" s="73"/>
      <c r="J18" s="73">
        <v>0</v>
      </c>
      <c r="K18" s="56"/>
      <c r="L18" s="73">
        <v>-225541414.63999999</v>
      </c>
      <c r="M18" s="73"/>
      <c r="N18" s="73">
        <v>0</v>
      </c>
      <c r="O18" s="73"/>
      <c r="P18" s="73">
        <v>0</v>
      </c>
      <c r="Q18" s="73"/>
      <c r="R18" s="73">
        <f>+P18+N18</f>
        <v>0</v>
      </c>
      <c r="S18" s="73"/>
      <c r="T18" s="73">
        <f>SUM(D18:L18)+R18</f>
        <v>-225541414.63999999</v>
      </c>
      <c r="U18" s="73"/>
      <c r="V18" s="73">
        <v>0</v>
      </c>
      <c r="W18" s="56"/>
      <c r="X18" s="73">
        <f>+T18+V18</f>
        <v>-225541414.63999999</v>
      </c>
    </row>
    <row r="19" spans="1:26" x14ac:dyDescent="0.4">
      <c r="A19" s="5" t="s">
        <v>222</v>
      </c>
      <c r="B19" s="20"/>
      <c r="C19" s="29"/>
      <c r="D19" s="73">
        <v>0</v>
      </c>
      <c r="E19" s="73"/>
      <c r="F19" s="73">
        <v>0</v>
      </c>
      <c r="G19" s="73"/>
      <c r="H19" s="73">
        <v>0</v>
      </c>
      <c r="I19" s="73"/>
      <c r="J19" s="73">
        <v>17495711.940000001</v>
      </c>
      <c r="K19" s="56"/>
      <c r="L19" s="73">
        <f>-J19</f>
        <v>-17495711.940000001</v>
      </c>
      <c r="M19" s="73"/>
      <c r="N19" s="73">
        <v>0</v>
      </c>
      <c r="O19" s="73"/>
      <c r="P19" s="73">
        <v>0</v>
      </c>
      <c r="Q19" s="73"/>
      <c r="R19" s="73">
        <f>+P19+N19</f>
        <v>0</v>
      </c>
      <c r="S19" s="73"/>
      <c r="T19" s="73">
        <f>SUM(D19:L19)+R19</f>
        <v>0</v>
      </c>
      <c r="U19" s="73"/>
      <c r="V19" s="73">
        <v>0</v>
      </c>
      <c r="W19" s="56"/>
      <c r="X19" s="73">
        <f>+T19+V19</f>
        <v>0</v>
      </c>
    </row>
    <row r="20" spans="1:26" x14ac:dyDescent="0.4">
      <c r="A20" s="5" t="s">
        <v>167</v>
      </c>
      <c r="B20" s="134"/>
      <c r="D20" s="73">
        <v>0</v>
      </c>
      <c r="E20" s="73"/>
      <c r="F20" s="73">
        <v>0</v>
      </c>
      <c r="G20" s="56"/>
      <c r="H20" s="73">
        <v>0</v>
      </c>
      <c r="I20" s="73"/>
      <c r="J20" s="73">
        <v>0</v>
      </c>
      <c r="K20" s="56"/>
      <c r="L20" s="73">
        <f>+'งบกำไรขาดทุน Q3_63'!H32</f>
        <v>24907312.990000002</v>
      </c>
      <c r="M20" s="73"/>
      <c r="N20" s="73">
        <f>+'งบกำไรขาดทุน Q3_63'!H60</f>
        <v>-17226157.120000001</v>
      </c>
      <c r="O20" s="73"/>
      <c r="P20" s="73">
        <f>0</f>
        <v>0</v>
      </c>
      <c r="Q20" s="73"/>
      <c r="R20" s="73">
        <f>+P20+N20</f>
        <v>-17226157.120000001</v>
      </c>
      <c r="S20" s="73"/>
      <c r="T20" s="73">
        <f>SUM(D20:L20)+R20</f>
        <v>7681155.870000001</v>
      </c>
      <c r="U20" s="73"/>
      <c r="V20" s="73">
        <v>8620327.4000000004</v>
      </c>
      <c r="W20" s="44"/>
      <c r="X20" s="73">
        <f>+T20+V20</f>
        <v>16301483.270000001</v>
      </c>
    </row>
    <row r="21" spans="1:26" s="12" customFormat="1" ht="9" customHeight="1" x14ac:dyDescent="0.4">
      <c r="A21" s="5"/>
      <c r="B21" s="134"/>
      <c r="C21" s="5"/>
      <c r="D21" s="75"/>
      <c r="E21" s="73"/>
      <c r="F21" s="75"/>
      <c r="G21" s="65"/>
      <c r="H21" s="75"/>
      <c r="I21" s="73"/>
      <c r="J21" s="75"/>
      <c r="K21" s="87"/>
      <c r="L21" s="75"/>
      <c r="M21" s="73"/>
      <c r="N21" s="75"/>
      <c r="O21" s="73"/>
      <c r="P21" s="75"/>
      <c r="Q21" s="73"/>
      <c r="R21" s="75"/>
      <c r="S21" s="73"/>
      <c r="T21" s="75"/>
      <c r="U21" s="73"/>
      <c r="V21" s="75"/>
      <c r="W21" s="73"/>
      <c r="X21" s="75"/>
    </row>
    <row r="22" spans="1:26" ht="18.75" thickBot="1" x14ac:dyDescent="0.45">
      <c r="A22" s="110" t="s">
        <v>220</v>
      </c>
      <c r="D22" s="85">
        <f>SUM(D13:D21)</f>
        <v>704933233.25</v>
      </c>
      <c r="E22" s="73"/>
      <c r="F22" s="85">
        <f>SUM(F13:F21)</f>
        <v>145122782.11000001</v>
      </c>
      <c r="G22" s="56"/>
      <c r="H22" s="85">
        <f>SUM(H13:H21)</f>
        <v>39079.25</v>
      </c>
      <c r="I22" s="73"/>
      <c r="J22" s="85">
        <f>SUM(J13:J21)</f>
        <v>88087576.039999992</v>
      </c>
      <c r="K22" s="56"/>
      <c r="L22" s="85">
        <f>SUM(L13:L21)</f>
        <v>999326060.13999999</v>
      </c>
      <c r="M22" s="73"/>
      <c r="N22" s="85">
        <f>SUM(N13:N21)</f>
        <v>-40465260.170000002</v>
      </c>
      <c r="O22" s="73"/>
      <c r="P22" s="85">
        <f>SUM(P13:P21)</f>
        <v>0</v>
      </c>
      <c r="Q22" s="73"/>
      <c r="R22" s="85">
        <f>SUM(R13:R21)</f>
        <v>-40465260.170000002</v>
      </c>
      <c r="S22" s="73"/>
      <c r="T22" s="85">
        <f>SUM(T13:T21)</f>
        <v>1897043470.6199999</v>
      </c>
      <c r="U22" s="73"/>
      <c r="V22" s="85">
        <f>SUM(V13:V21)</f>
        <v>83561352.200000003</v>
      </c>
      <c r="W22" s="44"/>
      <c r="X22" s="85">
        <f>SUM(X13:X21)</f>
        <v>1980604822.8200002</v>
      </c>
    </row>
    <row r="23" spans="1:26" ht="11.25" customHeight="1" thickTop="1" x14ac:dyDescent="0.4">
      <c r="A23" s="67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73"/>
      <c r="U23" s="65"/>
      <c r="V23" s="65"/>
      <c r="W23" s="44"/>
      <c r="X23" s="44"/>
    </row>
    <row r="24" spans="1:26" x14ac:dyDescent="0.4">
      <c r="A24" s="110" t="s">
        <v>183</v>
      </c>
      <c r="B24" s="29"/>
      <c r="C24" s="29"/>
      <c r="D24" s="73">
        <v>704952772.88</v>
      </c>
      <c r="E24" s="73"/>
      <c r="F24" s="73">
        <v>145142321.72999999</v>
      </c>
      <c r="G24" s="73"/>
      <c r="H24" s="73">
        <v>1017450</v>
      </c>
      <c r="I24" s="73"/>
      <c r="J24" s="73">
        <v>88087576.040000007</v>
      </c>
      <c r="K24" s="73"/>
      <c r="L24" s="73">
        <v>1598105027.28</v>
      </c>
      <c r="M24" s="73"/>
      <c r="N24" s="73">
        <v>-39547862.479999997</v>
      </c>
      <c r="O24" s="73"/>
      <c r="P24" s="73">
        <v>0</v>
      </c>
      <c r="Q24" s="73"/>
      <c r="R24" s="73">
        <f>+P24+N24</f>
        <v>-39547862.479999997</v>
      </c>
      <c r="S24" s="73"/>
      <c r="T24" s="73">
        <f>SUM(D24:L24)+R24</f>
        <v>2497757285.4499998</v>
      </c>
      <c r="U24" s="73"/>
      <c r="V24" s="73">
        <v>75450628.849999994</v>
      </c>
      <c r="W24" s="65"/>
      <c r="X24" s="73">
        <f>+T24+V24</f>
        <v>2573207914.2999997</v>
      </c>
      <c r="Z24" s="67">
        <f>X24-'งบแสดงฐานะการเงิน Q3_63'!H116</f>
        <v>0</v>
      </c>
    </row>
    <row r="25" spans="1:26" ht="7.5" customHeight="1" x14ac:dyDescent="0.4">
      <c r="A25" s="110"/>
      <c r="B25" s="29"/>
      <c r="C25" s="29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56"/>
      <c r="X25" s="73"/>
    </row>
    <row r="26" spans="1:26" x14ac:dyDescent="0.4">
      <c r="A26" s="110" t="s">
        <v>115</v>
      </c>
      <c r="B26" s="29"/>
      <c r="C26" s="29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56"/>
      <c r="X26" s="73"/>
    </row>
    <row r="27" spans="1:26" x14ac:dyDescent="0.4">
      <c r="A27" s="5" t="s">
        <v>184</v>
      </c>
      <c r="B27" s="20">
        <v>20</v>
      </c>
      <c r="C27" s="29"/>
      <c r="D27" s="73">
        <f>508725+40515400.38+83878536.75</f>
        <v>124902662.13</v>
      </c>
      <c r="E27" s="73"/>
      <c r="F27" s="73">
        <f>508725+40515400.37+83878536.75</f>
        <v>124902662.12</v>
      </c>
      <c r="G27" s="73"/>
      <c r="H27" s="73">
        <v>-1017450</v>
      </c>
      <c r="I27" s="73"/>
      <c r="J27" s="73">
        <v>0</v>
      </c>
      <c r="K27" s="56"/>
      <c r="L27" s="73">
        <v>0</v>
      </c>
      <c r="M27" s="73"/>
      <c r="N27" s="73">
        <v>0</v>
      </c>
      <c r="O27" s="73"/>
      <c r="P27" s="73">
        <v>0</v>
      </c>
      <c r="Q27" s="73"/>
      <c r="R27" s="73">
        <f t="shared" ref="R27:R28" si="6">+P27+N27</f>
        <v>0</v>
      </c>
      <c r="S27" s="73"/>
      <c r="T27" s="73">
        <f t="shared" ref="T27:T28" si="7">SUM(D27:L27)+R27</f>
        <v>248787874.25</v>
      </c>
      <c r="U27" s="73"/>
      <c r="V27" s="73">
        <v>0</v>
      </c>
      <c r="W27" s="56"/>
      <c r="X27" s="73">
        <f t="shared" ref="X27:X28" si="8">+T27+V27</f>
        <v>248787874.25</v>
      </c>
    </row>
    <row r="28" spans="1:26" x14ac:dyDescent="0.4">
      <c r="A28" s="5" t="s">
        <v>185</v>
      </c>
      <c r="B28" s="20">
        <v>21</v>
      </c>
      <c r="C28" s="29"/>
      <c r="D28" s="73">
        <v>0</v>
      </c>
      <c r="E28" s="73"/>
      <c r="F28" s="73">
        <v>0</v>
      </c>
      <c r="G28" s="73"/>
      <c r="H28" s="73">
        <v>399500</v>
      </c>
      <c r="I28" s="73"/>
      <c r="J28" s="73">
        <v>0</v>
      </c>
      <c r="K28" s="56"/>
      <c r="L28" s="73">
        <v>0</v>
      </c>
      <c r="M28" s="73"/>
      <c r="N28" s="73">
        <v>0</v>
      </c>
      <c r="O28" s="73"/>
      <c r="P28" s="73">
        <v>0</v>
      </c>
      <c r="Q28" s="73"/>
      <c r="R28" s="73">
        <f t="shared" si="6"/>
        <v>0</v>
      </c>
      <c r="S28" s="73"/>
      <c r="T28" s="73">
        <f t="shared" si="7"/>
        <v>399500</v>
      </c>
      <c r="U28" s="73"/>
      <c r="V28" s="73">
        <v>0</v>
      </c>
      <c r="W28" s="56"/>
      <c r="X28" s="73">
        <f t="shared" si="8"/>
        <v>399500</v>
      </c>
    </row>
    <row r="29" spans="1:26" x14ac:dyDescent="0.4">
      <c r="A29" s="5" t="s">
        <v>130</v>
      </c>
      <c r="B29" s="20">
        <v>23</v>
      </c>
      <c r="C29" s="29"/>
      <c r="D29" s="73">
        <v>0</v>
      </c>
      <c r="E29" s="73"/>
      <c r="F29" s="73">
        <v>0</v>
      </c>
      <c r="G29" s="73"/>
      <c r="H29" s="73">
        <v>0</v>
      </c>
      <c r="I29" s="73"/>
      <c r="J29" s="73">
        <v>0</v>
      </c>
      <c r="K29" s="56"/>
      <c r="L29" s="73">
        <f>-179034455.58-132776869.6</f>
        <v>-311811325.18000001</v>
      </c>
      <c r="M29" s="73"/>
      <c r="N29" s="73">
        <v>0</v>
      </c>
      <c r="O29" s="73"/>
      <c r="P29" s="73">
        <v>0</v>
      </c>
      <c r="Q29" s="73"/>
      <c r="R29" s="73">
        <f>+P29+N29</f>
        <v>0</v>
      </c>
      <c r="S29" s="73"/>
      <c r="T29" s="73">
        <f>SUM(D29:L29)+R29</f>
        <v>-311811325.18000001</v>
      </c>
      <c r="U29" s="73"/>
      <c r="V29" s="73">
        <v>0</v>
      </c>
      <c r="W29" s="56"/>
      <c r="X29" s="73">
        <f>+T29+V29</f>
        <v>-311811325.18000001</v>
      </c>
    </row>
    <row r="30" spans="1:26" x14ac:dyDescent="0.4">
      <c r="A30" s="110" t="s">
        <v>167</v>
      </c>
      <c r="B30" s="20"/>
      <c r="C30" s="29"/>
      <c r="D30" s="73">
        <v>0</v>
      </c>
      <c r="E30" s="73"/>
      <c r="F30" s="73">
        <v>0</v>
      </c>
      <c r="G30" s="73"/>
      <c r="H30" s="73">
        <v>0</v>
      </c>
      <c r="I30" s="73"/>
      <c r="J30" s="73">
        <v>0</v>
      </c>
      <c r="K30" s="73"/>
      <c r="L30" s="73">
        <f>+'งบกำไรขาดทุน Q3_63'!F32</f>
        <v>-29264916.420000009</v>
      </c>
      <c r="M30" s="73"/>
      <c r="N30" s="73">
        <f>+'งบกำไรขาดทุน Q3_63'!F60</f>
        <v>5116178.3899999997</v>
      </c>
      <c r="O30" s="73"/>
      <c r="P30" s="73">
        <v>0</v>
      </c>
      <c r="Q30" s="73"/>
      <c r="R30" s="73">
        <f>+P30+N30</f>
        <v>5116178.3899999997</v>
      </c>
      <c r="S30" s="73"/>
      <c r="T30" s="73">
        <f>SUM(D30:L30)+R30</f>
        <v>-24148738.030000009</v>
      </c>
      <c r="U30" s="73"/>
      <c r="V30" s="73">
        <f>+'งบกำไรขาดทุน Q3_63'!F33</f>
        <v>-1292611.69</v>
      </c>
      <c r="W30" s="73"/>
      <c r="X30" s="73">
        <f>+T30+V30</f>
        <v>-25441349.72000001</v>
      </c>
    </row>
    <row r="31" spans="1:26" hidden="1" x14ac:dyDescent="0.4">
      <c r="A31" s="110" t="s">
        <v>154</v>
      </c>
      <c r="B31" s="134"/>
      <c r="D31" s="73"/>
      <c r="E31" s="73"/>
      <c r="F31" s="73"/>
      <c r="G31" s="56"/>
      <c r="H31" s="73"/>
      <c r="I31" s="73"/>
      <c r="J31" s="73"/>
      <c r="K31" s="56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44"/>
      <c r="X31" s="73"/>
    </row>
    <row r="32" spans="1:26" hidden="1" x14ac:dyDescent="0.4">
      <c r="A32" s="110" t="s">
        <v>155</v>
      </c>
      <c r="B32" s="134"/>
      <c r="D32" s="73">
        <v>0</v>
      </c>
      <c r="E32" s="73"/>
      <c r="F32" s="73">
        <v>0</v>
      </c>
      <c r="G32" s="73"/>
      <c r="H32" s="73">
        <v>0</v>
      </c>
      <c r="I32" s="73"/>
      <c r="J32" s="73">
        <v>0</v>
      </c>
      <c r="K32" s="56"/>
      <c r="L32" s="73">
        <v>0</v>
      </c>
      <c r="M32" s="73"/>
      <c r="N32" s="73">
        <v>0</v>
      </c>
      <c r="O32" s="73"/>
      <c r="P32" s="73">
        <f>-L32</f>
        <v>0</v>
      </c>
      <c r="Q32" s="73"/>
      <c r="R32" s="73">
        <f>+P32+N32</f>
        <v>0</v>
      </c>
      <c r="S32" s="73"/>
      <c r="T32" s="73">
        <f>SUM(D32:L32)+R32</f>
        <v>0</v>
      </c>
      <c r="U32" s="73"/>
      <c r="V32" s="73">
        <v>0</v>
      </c>
      <c r="W32" s="56"/>
      <c r="X32" s="73">
        <f>+T32+V32</f>
        <v>0</v>
      </c>
    </row>
    <row r="33" spans="1:35" ht="12" customHeight="1" x14ac:dyDescent="0.4">
      <c r="B33" s="134"/>
      <c r="D33" s="75"/>
      <c r="E33" s="73"/>
      <c r="F33" s="75"/>
      <c r="G33" s="65"/>
      <c r="H33" s="75"/>
      <c r="I33" s="73"/>
      <c r="J33" s="75"/>
      <c r="K33" s="87"/>
      <c r="L33" s="75"/>
      <c r="M33" s="73"/>
      <c r="N33" s="75"/>
      <c r="O33" s="73"/>
      <c r="P33" s="75"/>
      <c r="Q33" s="73"/>
      <c r="R33" s="75"/>
      <c r="S33" s="73"/>
      <c r="T33" s="75"/>
      <c r="U33" s="73"/>
      <c r="V33" s="75"/>
      <c r="W33" s="73"/>
      <c r="X33" s="75"/>
    </row>
    <row r="34" spans="1:35" ht="18.75" thickBot="1" x14ac:dyDescent="0.45">
      <c r="A34" s="110" t="s">
        <v>221</v>
      </c>
      <c r="D34" s="85">
        <f>SUM(D24:D33)</f>
        <v>829855435.00999999</v>
      </c>
      <c r="E34" s="73"/>
      <c r="F34" s="85">
        <f>SUM(F24:F33)</f>
        <v>270044983.85000002</v>
      </c>
      <c r="G34" s="56"/>
      <c r="H34" s="85">
        <f>SUM(H24:H33)</f>
        <v>399500</v>
      </c>
      <c r="I34" s="73"/>
      <c r="J34" s="85">
        <f>SUM(J24:J33)</f>
        <v>88087576.040000007</v>
      </c>
      <c r="K34" s="56"/>
      <c r="L34" s="85">
        <f>SUM(L24:L33)</f>
        <v>1257028785.6799998</v>
      </c>
      <c r="M34" s="73"/>
      <c r="N34" s="85">
        <f>SUM(N24:N33)</f>
        <v>-34431684.089999996</v>
      </c>
      <c r="O34" s="73"/>
      <c r="P34" s="85">
        <f>SUM(P24:P33)</f>
        <v>0</v>
      </c>
      <c r="Q34" s="73"/>
      <c r="R34" s="85">
        <f>SUM(R24:R33)</f>
        <v>-34431684.089999996</v>
      </c>
      <c r="S34" s="73"/>
      <c r="T34" s="85">
        <f>SUM(T24:T33)</f>
        <v>2410984596.4899998</v>
      </c>
      <c r="U34" s="73"/>
      <c r="V34" s="85">
        <f>SUM(V24:V33)</f>
        <v>74158017.159999996</v>
      </c>
      <c r="W34" s="44"/>
      <c r="X34" s="85">
        <f>SUM(X24:X33)</f>
        <v>2485142613.6500001</v>
      </c>
      <c r="Z34" s="67">
        <f>X34-'งบแสดงฐานะการเงิน Q3_63'!F116</f>
        <v>0</v>
      </c>
    </row>
    <row r="35" spans="1:35" ht="12.75" customHeight="1" thickTop="1" x14ac:dyDescent="0.4"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73"/>
      <c r="U35" s="44"/>
      <c r="V35" s="44"/>
      <c r="W35" s="44"/>
      <c r="X35" s="44"/>
    </row>
    <row r="36" spans="1:35" x14ac:dyDescent="0.4">
      <c r="A36" s="5" t="s">
        <v>170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56"/>
      <c r="W36" s="44"/>
      <c r="X36" s="44"/>
    </row>
    <row r="37" spans="1:35" x14ac:dyDescent="0.4"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56"/>
      <c r="W37" s="44"/>
      <c r="X37" s="44"/>
    </row>
    <row r="38" spans="1:35" x14ac:dyDescent="0.4"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</row>
    <row r="39" spans="1:35" x14ac:dyDescent="0.4"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</row>
    <row r="40" spans="1:35" x14ac:dyDescent="0.4"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</row>
    <row r="41" spans="1:35" x14ac:dyDescent="0.4">
      <c r="V41" s="8"/>
      <c r="X41" s="38"/>
    </row>
    <row r="42" spans="1:35" s="2" customFormat="1" x14ac:dyDescent="0.4">
      <c r="A42" s="18" t="s">
        <v>21</v>
      </c>
      <c r="C42" s="134"/>
      <c r="D42" s="18"/>
      <c r="E42" s="134"/>
      <c r="F42" s="134"/>
      <c r="G42" s="134"/>
      <c r="H42" s="18" t="s">
        <v>21</v>
      </c>
      <c r="I42" s="18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"/>
      <c r="Y42" s="1"/>
      <c r="Z42" s="3"/>
      <c r="AA42" s="1"/>
      <c r="AB42" s="1"/>
      <c r="AC42" s="1"/>
      <c r="AD42" s="1"/>
      <c r="AE42" s="1"/>
      <c r="AF42" s="1"/>
      <c r="AG42" s="1"/>
      <c r="AH42" s="1"/>
      <c r="AI42" s="1"/>
    </row>
    <row r="43" spans="1:35" s="2" customFormat="1" x14ac:dyDescent="0.4">
      <c r="A43" s="144"/>
      <c r="B43" s="144"/>
      <c r="D43" s="18"/>
      <c r="E43" s="18"/>
      <c r="F43" s="18"/>
      <c r="G43" s="18"/>
      <c r="H43" s="18"/>
      <c r="I43" s="18"/>
      <c r="J43" s="18"/>
      <c r="K43" s="18"/>
      <c r="L43" s="134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"/>
      <c r="Y43" s="1"/>
      <c r="Z43" s="3"/>
      <c r="AA43" s="1"/>
      <c r="AB43" s="1"/>
      <c r="AC43" s="1"/>
      <c r="AD43" s="1"/>
      <c r="AE43" s="1"/>
      <c r="AF43" s="1"/>
      <c r="AG43" s="1"/>
      <c r="AH43" s="1"/>
      <c r="AI43" s="1"/>
    </row>
    <row r="44" spans="1:35" ht="17.25" customHeight="1" x14ac:dyDescent="0.4">
      <c r="A44" s="19"/>
    </row>
  </sheetData>
  <mergeCells count="9">
    <mergeCell ref="V1:X1"/>
    <mergeCell ref="A43:B43"/>
    <mergeCell ref="J8:L8"/>
    <mergeCell ref="A2:X2"/>
    <mergeCell ref="A3:X3"/>
    <mergeCell ref="A4:X4"/>
    <mergeCell ref="A5:X5"/>
    <mergeCell ref="D7:X7"/>
    <mergeCell ref="N8:R8"/>
  </mergeCells>
  <phoneticPr fontId="0" type="noConversion"/>
  <printOptions horizontalCentered="1"/>
  <pageMargins left="0.19685039370078741" right="0" top="0.43307086614173229" bottom="0" header="0.31496062992125984" footer="0"/>
  <pageSetup paperSize="9" scale="85" orientation="landscape" r:id="rId1"/>
  <headerFooter alignWithMargins="0">
    <oddFooter>&amp;C&amp;"Angsana New,Regular"4</oddFooter>
  </headerFooter>
  <colBreaks count="1" manualBreakCount="1">
    <brk id="2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2"/>
  <sheetViews>
    <sheetView view="pageBreakPreview" zoomScaleNormal="100" zoomScaleSheetLayoutView="100" workbookViewId="0">
      <selection activeCell="D17" sqref="D17"/>
    </sheetView>
  </sheetViews>
  <sheetFormatPr defaultColWidth="9.140625" defaultRowHeight="18" x14ac:dyDescent="0.4"/>
  <cols>
    <col min="1" max="1" width="39.28515625" style="5" customWidth="1"/>
    <col min="2" max="2" width="6.5703125" style="5" customWidth="1"/>
    <col min="3" max="3" width="1.42578125" style="5" customWidth="1"/>
    <col min="4" max="4" width="11.85546875" style="5" customWidth="1"/>
    <col min="5" max="5" width="1.140625" style="5" customWidth="1"/>
    <col min="6" max="6" width="12.7109375" style="5" customWidth="1"/>
    <col min="7" max="7" width="1.42578125" style="5" customWidth="1"/>
    <col min="8" max="8" width="12.42578125" style="5" customWidth="1"/>
    <col min="9" max="9" width="1.42578125" style="5" customWidth="1"/>
    <col min="10" max="10" width="12.85546875" style="5" customWidth="1"/>
    <col min="11" max="11" width="1.42578125" style="5" customWidth="1"/>
    <col min="12" max="12" width="13.7109375" style="5" customWidth="1"/>
    <col min="13" max="13" width="1.5703125" style="5" hidden="1" customWidth="1"/>
    <col min="14" max="14" width="15.7109375" style="5" hidden="1" customWidth="1"/>
    <col min="15" max="15" width="1.42578125" style="5" customWidth="1"/>
    <col min="16" max="16" width="14.5703125" style="5" customWidth="1"/>
    <col min="17" max="17" width="11.85546875" style="5" bestFit="1" customWidth="1"/>
    <col min="18" max="18" width="10.5703125" style="5" bestFit="1" customWidth="1"/>
    <col min="19" max="16384" width="9.140625" style="5"/>
  </cols>
  <sheetData>
    <row r="1" spans="1:17" ht="17.25" customHeight="1" x14ac:dyDescent="0.4">
      <c r="L1" s="149" t="s">
        <v>174</v>
      </c>
      <c r="M1" s="149"/>
      <c r="N1" s="149"/>
      <c r="O1" s="149"/>
      <c r="P1" s="149"/>
    </row>
    <row r="2" spans="1:17" x14ac:dyDescent="0.4">
      <c r="A2" s="145" t="s">
        <v>52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36"/>
    </row>
    <row r="3" spans="1:17" x14ac:dyDescent="0.4">
      <c r="A3" s="146" t="s">
        <v>114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</row>
    <row r="4" spans="1:17" s="42" customFormat="1" x14ac:dyDescent="0.4">
      <c r="A4" s="146" t="s">
        <v>35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</row>
    <row r="5" spans="1:17" x14ac:dyDescent="0.4">
      <c r="A5" s="146" t="s">
        <v>216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7" ht="8.25" customHeight="1" x14ac:dyDescent="0.4">
      <c r="A6" s="131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7" x14ac:dyDescent="0.4">
      <c r="D7" s="152" t="s">
        <v>13</v>
      </c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</row>
    <row r="8" spans="1:17" x14ac:dyDescent="0.4">
      <c r="D8" s="8"/>
      <c r="E8" s="8"/>
      <c r="F8" s="8"/>
      <c r="G8" s="8"/>
      <c r="H8" s="8"/>
      <c r="I8" s="8"/>
      <c r="J8" s="147" t="s">
        <v>61</v>
      </c>
      <c r="K8" s="147"/>
      <c r="L8" s="147"/>
      <c r="M8" s="25"/>
      <c r="N8" s="40" t="s">
        <v>137</v>
      </c>
      <c r="O8" s="25"/>
    </row>
    <row r="9" spans="1:17" x14ac:dyDescent="0.4">
      <c r="D9" s="8"/>
      <c r="E9" s="8"/>
      <c r="F9" s="24" t="s">
        <v>147</v>
      </c>
      <c r="G9" s="8"/>
      <c r="H9" s="24"/>
      <c r="I9" s="8"/>
      <c r="J9" s="25"/>
      <c r="K9" s="25"/>
      <c r="L9" s="25"/>
      <c r="M9" s="25"/>
      <c r="N9" s="96" t="s">
        <v>134</v>
      </c>
      <c r="O9" s="25"/>
    </row>
    <row r="10" spans="1:17" x14ac:dyDescent="0.4">
      <c r="D10" s="26" t="s">
        <v>22</v>
      </c>
      <c r="E10" s="26"/>
      <c r="F10" s="24" t="s">
        <v>148</v>
      </c>
      <c r="G10" s="8"/>
      <c r="H10" s="24" t="s">
        <v>62</v>
      </c>
      <c r="I10" s="8"/>
      <c r="J10" s="135" t="s">
        <v>23</v>
      </c>
      <c r="K10" s="32"/>
      <c r="L10" s="135" t="s">
        <v>3</v>
      </c>
      <c r="M10" s="135"/>
      <c r="N10" s="94" t="s">
        <v>135</v>
      </c>
      <c r="O10" s="135"/>
    </row>
    <row r="11" spans="1:17" x14ac:dyDescent="0.4">
      <c r="B11" s="133" t="s">
        <v>40</v>
      </c>
      <c r="D11" s="33" t="s">
        <v>24</v>
      </c>
      <c r="E11" s="28"/>
      <c r="F11" s="139" t="s">
        <v>25</v>
      </c>
      <c r="G11" s="8"/>
      <c r="H11" s="139" t="s">
        <v>63</v>
      </c>
      <c r="I11" s="8"/>
      <c r="J11" s="137" t="s">
        <v>20</v>
      </c>
      <c r="K11" s="32"/>
      <c r="L11" s="137"/>
      <c r="M11" s="25"/>
      <c r="N11" s="95" t="s">
        <v>136</v>
      </c>
      <c r="O11" s="25"/>
      <c r="P11" s="133" t="s">
        <v>28</v>
      </c>
    </row>
    <row r="12" spans="1:17" x14ac:dyDescent="0.4">
      <c r="C12" s="27"/>
      <c r="D12" s="110"/>
      <c r="E12" s="110"/>
      <c r="F12" s="110"/>
      <c r="G12" s="110"/>
      <c r="H12" s="110"/>
      <c r="I12" s="110"/>
      <c r="J12" s="25"/>
      <c r="K12" s="27"/>
      <c r="L12" s="37"/>
      <c r="M12" s="37"/>
      <c r="N12" s="37"/>
      <c r="O12" s="28"/>
      <c r="P12" s="37"/>
    </row>
    <row r="13" spans="1:17" x14ac:dyDescent="0.4">
      <c r="A13" s="110" t="s">
        <v>168</v>
      </c>
      <c r="B13" s="20"/>
      <c r="C13" s="29"/>
      <c r="D13" s="73">
        <v>704700608.25</v>
      </c>
      <c r="E13" s="73"/>
      <c r="F13" s="73">
        <v>144890157.11000001</v>
      </c>
      <c r="G13" s="73"/>
      <c r="H13" s="73">
        <v>0</v>
      </c>
      <c r="I13" s="73"/>
      <c r="J13" s="73">
        <v>70591864.099999994</v>
      </c>
      <c r="K13" s="73"/>
      <c r="L13" s="73">
        <v>704298764.21000004</v>
      </c>
      <c r="M13" s="73"/>
      <c r="N13" s="73">
        <v>0</v>
      </c>
      <c r="O13" s="73"/>
      <c r="P13" s="73">
        <f>SUM(D13:O13)</f>
        <v>1624481393.6700001</v>
      </c>
    </row>
    <row r="14" spans="1:17" ht="8.25" customHeight="1" x14ac:dyDescent="0.4">
      <c r="A14" s="110"/>
      <c r="B14" s="29"/>
      <c r="C14" s="29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8"/>
    </row>
    <row r="15" spans="1:17" x14ac:dyDescent="0.4">
      <c r="A15" s="110" t="s">
        <v>115</v>
      </c>
      <c r="B15" s="29"/>
      <c r="C15" s="29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</row>
    <row r="16" spans="1:17" x14ac:dyDescent="0.4">
      <c r="A16" s="5" t="s">
        <v>184</v>
      </c>
      <c r="B16" s="20">
        <v>20</v>
      </c>
      <c r="C16" s="29"/>
      <c r="D16" s="73">
        <v>232625</v>
      </c>
      <c r="E16" s="73"/>
      <c r="F16" s="73">
        <v>232625</v>
      </c>
      <c r="G16" s="73"/>
      <c r="H16" s="73">
        <v>0</v>
      </c>
      <c r="I16" s="73"/>
      <c r="J16" s="73">
        <v>0</v>
      </c>
      <c r="K16" s="73"/>
      <c r="L16" s="73">
        <v>0</v>
      </c>
      <c r="M16" s="73"/>
      <c r="N16" s="73">
        <v>0</v>
      </c>
      <c r="O16" s="73"/>
      <c r="P16" s="73">
        <f t="shared" ref="P16" si="0">SUM(D16:O16)</f>
        <v>465250</v>
      </c>
    </row>
    <row r="17" spans="1:17" x14ac:dyDescent="0.4">
      <c r="A17" s="5" t="s">
        <v>185</v>
      </c>
      <c r="B17" s="20">
        <v>21</v>
      </c>
      <c r="C17" s="29"/>
      <c r="D17" s="73">
        <v>0</v>
      </c>
      <c r="E17" s="73"/>
      <c r="F17" s="73">
        <v>0</v>
      </c>
      <c r="G17" s="73"/>
      <c r="H17" s="73">
        <v>39079.25</v>
      </c>
      <c r="I17" s="73"/>
      <c r="J17" s="73">
        <v>0</v>
      </c>
      <c r="K17" s="73"/>
      <c r="L17" s="73">
        <v>0</v>
      </c>
      <c r="M17" s="73"/>
      <c r="N17" s="73">
        <v>0</v>
      </c>
      <c r="O17" s="73"/>
      <c r="P17" s="73">
        <f t="shared" ref="P17" si="1">SUM(D17:O17)</f>
        <v>39079.25</v>
      </c>
    </row>
    <row r="18" spans="1:17" x14ac:dyDescent="0.4">
      <c r="A18" s="5" t="s">
        <v>124</v>
      </c>
      <c r="B18" s="20">
        <v>23</v>
      </c>
      <c r="C18" s="29"/>
      <c r="D18" s="73">
        <v>0</v>
      </c>
      <c r="E18" s="73"/>
      <c r="F18" s="73">
        <v>0</v>
      </c>
      <c r="G18" s="73"/>
      <c r="H18" s="73">
        <v>0</v>
      </c>
      <c r="I18" s="73"/>
      <c r="J18" s="73">
        <v>0</v>
      </c>
      <c r="K18" s="73"/>
      <c r="L18" s="73">
        <v>-225541414.63999999</v>
      </c>
      <c r="M18" s="73"/>
      <c r="N18" s="73">
        <v>0</v>
      </c>
      <c r="O18" s="73"/>
      <c r="P18" s="73">
        <f>SUM(D18:O18)</f>
        <v>-225541414.63999999</v>
      </c>
    </row>
    <row r="19" spans="1:17" x14ac:dyDescent="0.4">
      <c r="A19" s="5" t="s">
        <v>118</v>
      </c>
      <c r="B19" s="29"/>
      <c r="C19" s="29"/>
      <c r="D19" s="73">
        <v>0</v>
      </c>
      <c r="E19" s="73"/>
      <c r="F19" s="73">
        <v>0</v>
      </c>
      <c r="G19" s="73"/>
      <c r="H19" s="73">
        <v>0</v>
      </c>
      <c r="I19" s="73"/>
      <c r="J19" s="73">
        <v>17495711.940000001</v>
      </c>
      <c r="K19" s="73"/>
      <c r="L19" s="73">
        <f>-J19</f>
        <v>-17495711.940000001</v>
      </c>
      <c r="M19" s="73"/>
      <c r="N19" s="73">
        <v>0</v>
      </c>
      <c r="O19" s="73"/>
      <c r="P19" s="73">
        <f>SUM(D19:O19)</f>
        <v>0</v>
      </c>
    </row>
    <row r="20" spans="1:17" x14ac:dyDescent="0.4">
      <c r="A20" s="110" t="s">
        <v>167</v>
      </c>
      <c r="B20" s="29"/>
      <c r="C20" s="29"/>
      <c r="D20" s="73">
        <v>0</v>
      </c>
      <c r="E20" s="73"/>
      <c r="F20" s="73">
        <v>0</v>
      </c>
      <c r="G20" s="73"/>
      <c r="H20" s="73">
        <v>0</v>
      </c>
      <c r="I20" s="73"/>
      <c r="J20" s="73">
        <v>0</v>
      </c>
      <c r="K20" s="73"/>
      <c r="L20" s="73">
        <f>+'งบกำไรขาดทุน Q3_63'!L32</f>
        <v>596319349.20000005</v>
      </c>
      <c r="M20" s="73"/>
      <c r="N20" s="73">
        <f>-N22</f>
        <v>0</v>
      </c>
      <c r="O20" s="73"/>
      <c r="P20" s="73">
        <f>SUM(D20:O20)</f>
        <v>596319349.20000005</v>
      </c>
    </row>
    <row r="21" spans="1:17" hidden="1" x14ac:dyDescent="0.4">
      <c r="A21" s="110" t="s">
        <v>154</v>
      </c>
      <c r="B21" s="29"/>
      <c r="C21" s="29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</row>
    <row r="22" spans="1:17" hidden="1" x14ac:dyDescent="0.4">
      <c r="A22" s="110" t="s">
        <v>155</v>
      </c>
      <c r="B22" s="108">
        <f>SUM(B2:B21)</f>
        <v>64</v>
      </c>
      <c r="C22" s="29"/>
      <c r="D22" s="73">
        <v>0</v>
      </c>
      <c r="E22" s="73"/>
      <c r="F22" s="73">
        <v>0</v>
      </c>
      <c r="G22" s="73"/>
      <c r="H22" s="73">
        <v>0</v>
      </c>
      <c r="I22" s="73"/>
      <c r="J22" s="73">
        <v>0</v>
      </c>
      <c r="K22" s="73"/>
      <c r="L22" s="73">
        <v>0</v>
      </c>
      <c r="M22" s="73"/>
      <c r="N22" s="73">
        <f>-L22</f>
        <v>0</v>
      </c>
      <c r="O22" s="73"/>
      <c r="P22" s="73">
        <f>SUM(D22:O22)</f>
        <v>0</v>
      </c>
    </row>
    <row r="23" spans="1:17" ht="9.75" customHeight="1" x14ac:dyDescent="0.4">
      <c r="B23" s="29"/>
      <c r="C23" s="29"/>
      <c r="D23" s="75"/>
      <c r="E23" s="73"/>
      <c r="F23" s="75"/>
      <c r="G23" s="73"/>
      <c r="H23" s="75"/>
      <c r="I23" s="73"/>
      <c r="J23" s="75"/>
      <c r="K23" s="73"/>
      <c r="L23" s="75"/>
      <c r="M23" s="73"/>
      <c r="N23" s="75"/>
      <c r="O23" s="73"/>
      <c r="P23" s="75"/>
    </row>
    <row r="24" spans="1:17" ht="18.75" thickBot="1" x14ac:dyDescent="0.45">
      <c r="A24" s="110" t="s">
        <v>220</v>
      </c>
      <c r="B24" s="29"/>
      <c r="C24" s="29"/>
      <c r="D24" s="85">
        <f>SUM(D13:D23)</f>
        <v>704933233.25</v>
      </c>
      <c r="E24" s="73"/>
      <c r="F24" s="85">
        <f>SUM(F13:F23)</f>
        <v>145122782.11000001</v>
      </c>
      <c r="G24" s="73"/>
      <c r="H24" s="85">
        <f>SUM(H13:H23)</f>
        <v>39079.25</v>
      </c>
      <c r="I24" s="73"/>
      <c r="J24" s="85">
        <f>SUM(J13:J23)</f>
        <v>88087576.039999992</v>
      </c>
      <c r="K24" s="73"/>
      <c r="L24" s="85">
        <f>SUM(L13:L23)</f>
        <v>1057580986.8300002</v>
      </c>
      <c r="M24" s="73"/>
      <c r="N24" s="85">
        <f>SUM(N13:N23)</f>
        <v>0</v>
      </c>
      <c r="O24" s="73"/>
      <c r="P24" s="85">
        <f>SUM(P13:P23)</f>
        <v>1995763657.4800003</v>
      </c>
      <c r="Q24" s="44"/>
    </row>
    <row r="25" spans="1:17" ht="18.75" thickTop="1" x14ac:dyDescent="0.4">
      <c r="B25" s="13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56"/>
      <c r="O25" s="44"/>
      <c r="P25" s="44"/>
      <c r="Q25" s="43"/>
    </row>
    <row r="26" spans="1:17" x14ac:dyDescent="0.4">
      <c r="A26" s="110" t="s">
        <v>183</v>
      </c>
      <c r="B26" s="20"/>
      <c r="C26" s="29"/>
      <c r="D26" s="73">
        <v>704952772.88</v>
      </c>
      <c r="E26" s="73"/>
      <c r="F26" s="73">
        <v>145142321.72999999</v>
      </c>
      <c r="G26" s="73"/>
      <c r="H26" s="73">
        <v>1017450</v>
      </c>
      <c r="I26" s="73"/>
      <c r="J26" s="73">
        <v>88087576.040000007</v>
      </c>
      <c r="K26" s="73"/>
      <c r="L26" s="73">
        <v>1613654354.8599999</v>
      </c>
      <c r="M26" s="73"/>
      <c r="N26" s="73">
        <v>0</v>
      </c>
      <c r="O26" s="73"/>
      <c r="P26" s="73">
        <f>SUM(D26:O26)</f>
        <v>2552854475.5099998</v>
      </c>
      <c r="Q26" s="8">
        <f>P26-'งบแสดงฐานะการเงิน Q3_63'!L116</f>
        <v>0</v>
      </c>
    </row>
    <row r="27" spans="1:17" ht="7.5" customHeight="1" x14ac:dyDescent="0.4">
      <c r="A27" s="110"/>
      <c r="B27" s="29"/>
      <c r="C27" s="29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8"/>
    </row>
    <row r="28" spans="1:17" x14ac:dyDescent="0.4">
      <c r="A28" s="110" t="s">
        <v>115</v>
      </c>
      <c r="B28" s="29"/>
      <c r="C28" s="29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</row>
    <row r="29" spans="1:17" x14ac:dyDescent="0.4">
      <c r="A29" s="5" t="s">
        <v>184</v>
      </c>
      <c r="B29" s="20">
        <v>20</v>
      </c>
      <c r="C29" s="29"/>
      <c r="D29" s="73">
        <f>508725+40515400.38+83878536.75</f>
        <v>124902662.13</v>
      </c>
      <c r="E29" s="73"/>
      <c r="F29" s="73">
        <f>508725+40515400.37+83878536.75</f>
        <v>124902662.12</v>
      </c>
      <c r="G29" s="73"/>
      <c r="H29" s="73">
        <v>-1017450</v>
      </c>
      <c r="I29" s="73"/>
      <c r="J29" s="73">
        <v>0</v>
      </c>
      <c r="K29" s="73"/>
      <c r="L29" s="73">
        <v>0</v>
      </c>
      <c r="M29" s="73"/>
      <c r="N29" s="73">
        <v>0</v>
      </c>
      <c r="O29" s="73"/>
      <c r="P29" s="73">
        <f t="shared" ref="P29:P30" si="2">SUM(D29:O29)</f>
        <v>248787874.25</v>
      </c>
    </row>
    <row r="30" spans="1:17" x14ac:dyDescent="0.4">
      <c r="A30" s="5" t="s">
        <v>185</v>
      </c>
      <c r="B30" s="20">
        <v>21</v>
      </c>
      <c r="C30" s="29"/>
      <c r="D30" s="73">
        <v>0</v>
      </c>
      <c r="E30" s="73"/>
      <c r="F30" s="73">
        <v>0</v>
      </c>
      <c r="G30" s="73"/>
      <c r="H30" s="73">
        <v>399500</v>
      </c>
      <c r="I30" s="73"/>
      <c r="J30" s="73">
        <v>0</v>
      </c>
      <c r="K30" s="73"/>
      <c r="L30" s="73">
        <v>0</v>
      </c>
      <c r="M30" s="73"/>
      <c r="N30" s="73">
        <v>0</v>
      </c>
      <c r="O30" s="73"/>
      <c r="P30" s="73">
        <f t="shared" si="2"/>
        <v>399500</v>
      </c>
    </row>
    <row r="31" spans="1:17" x14ac:dyDescent="0.4">
      <c r="A31" s="5" t="s">
        <v>100</v>
      </c>
      <c r="B31" s="20">
        <v>23</v>
      </c>
      <c r="C31" s="29"/>
      <c r="D31" s="73">
        <v>0</v>
      </c>
      <c r="E31" s="73"/>
      <c r="F31" s="73">
        <v>0</v>
      </c>
      <c r="G31" s="73"/>
      <c r="H31" s="73">
        <v>0</v>
      </c>
      <c r="I31" s="73"/>
      <c r="J31" s="73">
        <v>0</v>
      </c>
      <c r="K31" s="73"/>
      <c r="L31" s="73">
        <f>-179034455.58-132776869.6</f>
        <v>-311811325.18000001</v>
      </c>
      <c r="M31" s="73"/>
      <c r="N31" s="73">
        <v>0</v>
      </c>
      <c r="O31" s="73"/>
      <c r="P31" s="73">
        <f>SUM(D31:O31)</f>
        <v>-311811325.18000001</v>
      </c>
    </row>
    <row r="32" spans="1:17" x14ac:dyDescent="0.4">
      <c r="A32" s="110" t="s">
        <v>167</v>
      </c>
      <c r="B32" s="29"/>
      <c r="C32" s="29"/>
      <c r="D32" s="73">
        <v>0</v>
      </c>
      <c r="E32" s="73"/>
      <c r="F32" s="73">
        <v>0</v>
      </c>
      <c r="G32" s="73"/>
      <c r="H32" s="73">
        <v>0</v>
      </c>
      <c r="I32" s="73"/>
      <c r="J32" s="73">
        <v>0</v>
      </c>
      <c r="K32" s="73"/>
      <c r="L32" s="73">
        <f>+'งบกำไรขาดทุน Q3_63'!J32</f>
        <v>-80905963.630000025</v>
      </c>
      <c r="M32" s="73"/>
      <c r="N32" s="73">
        <v>0</v>
      </c>
      <c r="O32" s="73"/>
      <c r="P32" s="73">
        <f>SUM(D32:O32)</f>
        <v>-80905963.630000025</v>
      </c>
    </row>
    <row r="33" spans="1:29" hidden="1" x14ac:dyDescent="0.4">
      <c r="A33" s="110" t="s">
        <v>154</v>
      </c>
      <c r="B33" s="29"/>
      <c r="C33" s="29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</row>
    <row r="34" spans="1:29" hidden="1" x14ac:dyDescent="0.4">
      <c r="A34" s="110" t="s">
        <v>155</v>
      </c>
      <c r="B34" s="29"/>
      <c r="C34" s="29"/>
      <c r="D34" s="73">
        <v>0</v>
      </c>
      <c r="E34" s="73"/>
      <c r="F34" s="73">
        <v>0</v>
      </c>
      <c r="G34" s="73"/>
      <c r="H34" s="73">
        <v>0</v>
      </c>
      <c r="I34" s="73"/>
      <c r="J34" s="73">
        <v>0</v>
      </c>
      <c r="K34" s="73"/>
      <c r="L34" s="73">
        <v>0</v>
      </c>
      <c r="M34" s="73"/>
      <c r="N34" s="73">
        <f>-L34</f>
        <v>0</v>
      </c>
      <c r="O34" s="73"/>
      <c r="P34" s="73">
        <f>SUM(D34:O34)</f>
        <v>0</v>
      </c>
    </row>
    <row r="35" spans="1:29" ht="9.75" customHeight="1" x14ac:dyDescent="0.4">
      <c r="B35" s="29"/>
      <c r="C35" s="29"/>
      <c r="D35" s="75"/>
      <c r="E35" s="73"/>
      <c r="F35" s="75"/>
      <c r="G35" s="73"/>
      <c r="H35" s="75"/>
      <c r="I35" s="73"/>
      <c r="J35" s="75"/>
      <c r="K35" s="73"/>
      <c r="L35" s="75"/>
      <c r="M35" s="73"/>
      <c r="N35" s="75"/>
      <c r="O35" s="73"/>
      <c r="P35" s="75"/>
    </row>
    <row r="36" spans="1:29" ht="18.75" thickBot="1" x14ac:dyDescent="0.45">
      <c r="A36" s="110" t="s">
        <v>221</v>
      </c>
      <c r="B36" s="29"/>
      <c r="C36" s="29"/>
      <c r="D36" s="85">
        <f>SUM(D26:D35)</f>
        <v>829855435.00999999</v>
      </c>
      <c r="E36" s="73"/>
      <c r="F36" s="85">
        <f>SUM(F26:F35)</f>
        <v>270044983.85000002</v>
      </c>
      <c r="G36" s="73"/>
      <c r="H36" s="85">
        <f>SUM(H26:H35)</f>
        <v>399500</v>
      </c>
      <c r="I36" s="73"/>
      <c r="J36" s="85">
        <f>SUM(J26:J35)</f>
        <v>88087576.040000007</v>
      </c>
      <c r="K36" s="73"/>
      <c r="L36" s="85">
        <f>SUM(L26:L35)</f>
        <v>1220937066.0499997</v>
      </c>
      <c r="M36" s="73"/>
      <c r="N36" s="85">
        <f>SUM(N26:N35)</f>
        <v>0</v>
      </c>
      <c r="O36" s="73"/>
      <c r="P36" s="85">
        <f>SUM(P26:P35)</f>
        <v>2409324560.9499998</v>
      </c>
      <c r="Q36" s="44">
        <f>P36-'งบแสดงฐานะการเงิน Q3_63'!J116</f>
        <v>0</v>
      </c>
    </row>
    <row r="37" spans="1:29" ht="18.75" customHeight="1" thickTop="1" x14ac:dyDescent="0.4">
      <c r="B37" s="29"/>
      <c r="C37" s="29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</row>
    <row r="38" spans="1:29" x14ac:dyDescent="0.4">
      <c r="A38" s="5" t="s">
        <v>170</v>
      </c>
      <c r="B38" s="29"/>
      <c r="C38" s="29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</row>
    <row r="39" spans="1:29" x14ac:dyDescent="0.4">
      <c r="B39" s="29"/>
      <c r="C39" s="29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</row>
    <row r="40" spans="1:29" x14ac:dyDescent="0.4"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</row>
    <row r="41" spans="1:29" s="2" customFormat="1" x14ac:dyDescent="0.4">
      <c r="A41" s="18" t="s">
        <v>21</v>
      </c>
      <c r="C41" s="134"/>
      <c r="D41" s="18"/>
      <c r="E41" s="134"/>
      <c r="F41" s="134"/>
      <c r="G41" s="134"/>
      <c r="H41" s="18" t="s">
        <v>21</v>
      </c>
      <c r="I41" s="134"/>
      <c r="J41" s="134"/>
      <c r="K41" s="134"/>
      <c r="L41" s="134"/>
      <c r="M41" s="134"/>
      <c r="N41" s="134"/>
      <c r="O41" s="134"/>
      <c r="P41" s="134"/>
      <c r="Q41" s="107"/>
      <c r="R41" s="1"/>
      <c r="S41" s="1"/>
      <c r="T41" s="3"/>
      <c r="U41" s="1"/>
      <c r="V41" s="1"/>
      <c r="W41" s="1"/>
      <c r="X41" s="1"/>
      <c r="Y41" s="1"/>
      <c r="Z41" s="1"/>
      <c r="AA41" s="1"/>
      <c r="AB41" s="1"/>
      <c r="AC41" s="1"/>
    </row>
    <row r="42" spans="1:29" s="2" customFormat="1" ht="13.5" customHeight="1" x14ac:dyDescent="0.4">
      <c r="A42" s="144"/>
      <c r="B42" s="144"/>
      <c r="D42" s="18"/>
      <c r="E42" s="18"/>
      <c r="F42" s="18"/>
      <c r="G42" s="18"/>
      <c r="H42" s="134"/>
      <c r="I42" s="18"/>
      <c r="J42" s="18"/>
      <c r="K42" s="18"/>
      <c r="L42" s="18"/>
      <c r="M42" s="18"/>
      <c r="N42" s="18"/>
      <c r="O42" s="18"/>
      <c r="P42" s="18"/>
      <c r="Q42" s="18"/>
      <c r="R42" s="1"/>
      <c r="S42" s="1"/>
      <c r="T42" s="3"/>
      <c r="U42" s="1"/>
      <c r="V42" s="1"/>
      <c r="W42" s="1"/>
      <c r="X42" s="1"/>
      <c r="Y42" s="1"/>
      <c r="Z42" s="1"/>
      <c r="AA42" s="1"/>
      <c r="AB42" s="1"/>
      <c r="AC42" s="1"/>
    </row>
  </sheetData>
  <mergeCells count="8">
    <mergeCell ref="L1:P1"/>
    <mergeCell ref="A42:B42"/>
    <mergeCell ref="D7:P7"/>
    <mergeCell ref="A2:P2"/>
    <mergeCell ref="A3:P3"/>
    <mergeCell ref="A4:P4"/>
    <mergeCell ref="A5:P5"/>
    <mergeCell ref="J8:L8"/>
  </mergeCells>
  <phoneticPr fontId="0" type="noConversion"/>
  <printOptions horizontalCentered="1"/>
  <pageMargins left="0.47244094488188998" right="0.35433070866141703" top="0.511811023622047" bottom="0.23622047244094499" header="0.35433070866141703" footer="0"/>
  <pageSetup paperSize="9" scale="90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41"/>
  <sheetViews>
    <sheetView view="pageBreakPreview" zoomScaleNormal="100" zoomScaleSheetLayoutView="100" workbookViewId="0">
      <selection activeCell="E12" sqref="E12"/>
    </sheetView>
  </sheetViews>
  <sheetFormatPr defaultColWidth="9.140625" defaultRowHeight="18" x14ac:dyDescent="0.4"/>
  <cols>
    <col min="1" max="3" width="2.7109375" style="14" customWidth="1"/>
    <col min="4" max="4" width="40.5703125" style="14" customWidth="1"/>
    <col min="5" max="5" width="6.42578125" style="7" customWidth="1"/>
    <col min="6" max="6" width="0.7109375" style="7" customWidth="1"/>
    <col min="7" max="7" width="13.5703125" style="14" customWidth="1"/>
    <col min="8" max="8" width="0.7109375" style="14" customWidth="1"/>
    <col min="9" max="9" width="13.28515625" style="14" customWidth="1"/>
    <col min="10" max="10" width="0.5703125" style="14" customWidth="1"/>
    <col min="11" max="11" width="13.42578125" style="14" customWidth="1"/>
    <col min="12" max="12" width="0.7109375" style="14" customWidth="1"/>
    <col min="13" max="13" width="14" style="14" customWidth="1"/>
    <col min="14" max="14" width="1.7109375" style="14" customWidth="1"/>
    <col min="15" max="15" width="12.7109375" style="14" hidden="1" customWidth="1"/>
    <col min="16" max="16" width="13.28515625" style="14" hidden="1" customWidth="1"/>
    <col min="17" max="17" width="9.140625" style="14"/>
    <col min="18" max="18" width="10.140625" style="14" customWidth="1"/>
    <col min="19" max="16384" width="9.140625" style="14"/>
  </cols>
  <sheetData>
    <row r="1" spans="1:15" x14ac:dyDescent="0.4">
      <c r="K1" s="153" t="s">
        <v>174</v>
      </c>
      <c r="L1" s="153"/>
      <c r="M1" s="153"/>
    </row>
    <row r="2" spans="1:15" x14ac:dyDescent="0.4">
      <c r="A2" s="145" t="s">
        <v>52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5" x14ac:dyDescent="0.4">
      <c r="A3" s="146" t="s">
        <v>29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</row>
    <row r="4" spans="1:15" x14ac:dyDescent="0.4">
      <c r="A4" s="146" t="str">
        <f>+'งบกำไรขาดทุน Q3_63'!A4:L4</f>
        <v>สำหรับงวดเก้าเดือนสิ้นสุดวันที่ 30 กันยายน 2563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</row>
    <row r="5" spans="1:15" ht="10.5" customHeight="1" x14ac:dyDescent="0.4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5" x14ac:dyDescent="0.4">
      <c r="A6" s="136"/>
      <c r="B6" s="136"/>
      <c r="C6" s="136"/>
      <c r="D6" s="136"/>
      <c r="E6" s="136"/>
      <c r="F6" s="136"/>
      <c r="G6" s="151" t="s">
        <v>13</v>
      </c>
      <c r="H6" s="151"/>
      <c r="I6" s="151"/>
      <c r="J6" s="151"/>
      <c r="K6" s="151"/>
      <c r="L6" s="151"/>
      <c r="M6" s="151"/>
    </row>
    <row r="7" spans="1:15" x14ac:dyDescent="0.4">
      <c r="D7" s="136"/>
      <c r="G7" s="151" t="s">
        <v>34</v>
      </c>
      <c r="H7" s="151"/>
      <c r="I7" s="151"/>
      <c r="J7" s="4"/>
      <c r="K7" s="151" t="s">
        <v>35</v>
      </c>
      <c r="L7" s="151"/>
      <c r="M7" s="151"/>
    </row>
    <row r="8" spans="1:15" x14ac:dyDescent="0.4">
      <c r="G8" s="142" t="s">
        <v>217</v>
      </c>
      <c r="H8" s="142"/>
      <c r="I8" s="142"/>
      <c r="J8" s="142"/>
      <c r="K8" s="142"/>
      <c r="L8" s="142"/>
      <c r="M8" s="142"/>
    </row>
    <row r="9" spans="1:15" ht="18.75" customHeight="1" x14ac:dyDescent="0.4">
      <c r="E9" s="141" t="s">
        <v>40</v>
      </c>
      <c r="G9" s="31" t="s">
        <v>179</v>
      </c>
      <c r="H9" s="134"/>
      <c r="I9" s="31" t="s">
        <v>169</v>
      </c>
      <c r="J9" s="21"/>
      <c r="K9" s="31" t="str">
        <f>+G9</f>
        <v>2563</v>
      </c>
      <c r="L9" s="134"/>
      <c r="M9" s="31" t="str">
        <f>+I9</f>
        <v>2562</v>
      </c>
      <c r="N9" s="107"/>
      <c r="O9" s="21"/>
    </row>
    <row r="10" spans="1:15" ht="8.25" customHeight="1" x14ac:dyDescent="0.4">
      <c r="G10" s="21"/>
      <c r="H10" s="134"/>
      <c r="I10" s="21"/>
      <c r="J10" s="21"/>
      <c r="K10" s="21"/>
      <c r="L10" s="134"/>
      <c r="M10" s="21"/>
      <c r="N10" s="107"/>
      <c r="O10" s="21"/>
    </row>
    <row r="11" spans="1:15" x14ac:dyDescent="0.4">
      <c r="A11" s="109" t="s">
        <v>30</v>
      </c>
      <c r="B11" s="109"/>
      <c r="C11" s="109"/>
      <c r="D11" s="109"/>
      <c r="F11" s="15"/>
      <c r="G11" s="109"/>
      <c r="H11" s="109"/>
      <c r="I11" s="109"/>
      <c r="J11" s="109"/>
      <c r="K11" s="109"/>
      <c r="L11" s="30"/>
      <c r="M11" s="109"/>
    </row>
    <row r="12" spans="1:15" x14ac:dyDescent="0.4">
      <c r="A12" s="109"/>
      <c r="B12" s="109" t="s">
        <v>122</v>
      </c>
      <c r="C12" s="109"/>
      <c r="D12" s="109"/>
      <c r="E12" s="15"/>
      <c r="F12" s="15"/>
      <c r="G12" s="56">
        <f>'งบกำไรขาดทุน Q3_63'!F29</f>
        <v>-30557528.110000011</v>
      </c>
      <c r="H12" s="56"/>
      <c r="I12" s="56">
        <f>'งบกำไรขาดทุน Q3_63'!H29</f>
        <v>33527640.390000001</v>
      </c>
      <c r="J12" s="56"/>
      <c r="K12" s="56">
        <f>'งบกำไรขาดทุน Q3_63'!J29</f>
        <v>-80905963.630000025</v>
      </c>
      <c r="L12" s="56"/>
      <c r="M12" s="56">
        <f>'งบกำไรขาดทุน Q3_63'!L29</f>
        <v>596319349.20000005</v>
      </c>
    </row>
    <row r="13" spans="1:15" x14ac:dyDescent="0.4">
      <c r="A13" s="109"/>
      <c r="B13" s="109" t="s">
        <v>31</v>
      </c>
      <c r="C13" s="109"/>
      <c r="D13" s="109"/>
      <c r="E13" s="15"/>
      <c r="F13" s="15"/>
      <c r="G13" s="56"/>
      <c r="H13" s="56"/>
      <c r="I13" s="56"/>
      <c r="J13" s="56"/>
      <c r="K13" s="56"/>
      <c r="L13" s="56"/>
      <c r="M13" s="56"/>
    </row>
    <row r="14" spans="1:15" x14ac:dyDescent="0.4">
      <c r="A14" s="109"/>
      <c r="B14" s="109"/>
      <c r="C14" s="30" t="s">
        <v>4</v>
      </c>
      <c r="E14" s="16" t="s">
        <v>196</v>
      </c>
      <c r="F14" s="15"/>
      <c r="G14" s="56">
        <v>3280228.55</v>
      </c>
      <c r="H14" s="56"/>
      <c r="I14" s="56">
        <v>3153365.11</v>
      </c>
      <c r="J14" s="56"/>
      <c r="K14" s="56">
        <v>3280228.55</v>
      </c>
      <c r="L14" s="56"/>
      <c r="M14" s="56">
        <v>2786961.87</v>
      </c>
    </row>
    <row r="15" spans="1:15" x14ac:dyDescent="0.4">
      <c r="A15" s="109"/>
      <c r="B15" s="109"/>
      <c r="C15" s="30" t="s">
        <v>208</v>
      </c>
      <c r="E15" s="66">
        <v>8.4</v>
      </c>
      <c r="F15" s="16"/>
      <c r="G15" s="56">
        <v>73291692.060000002</v>
      </c>
      <c r="H15" s="73"/>
      <c r="I15" s="56">
        <v>96618442.140000001</v>
      </c>
      <c r="J15" s="73"/>
      <c r="K15" s="56">
        <v>148116816.08000001</v>
      </c>
      <c r="L15" s="56"/>
      <c r="M15" s="56">
        <v>45862499.93</v>
      </c>
    </row>
    <row r="16" spans="1:15" x14ac:dyDescent="0.4">
      <c r="A16" s="109"/>
      <c r="B16" s="109"/>
      <c r="C16" s="30" t="s">
        <v>156</v>
      </c>
      <c r="E16" s="66"/>
      <c r="F16" s="16"/>
      <c r="G16" s="56">
        <v>-17966868.120000001</v>
      </c>
      <c r="H16" s="73"/>
      <c r="I16" s="56">
        <v>-13780954.09</v>
      </c>
      <c r="J16" s="73"/>
      <c r="K16" s="56">
        <v>-17105768.120000001</v>
      </c>
      <c r="L16" s="56"/>
      <c r="M16" s="56">
        <v>-12087647.34</v>
      </c>
    </row>
    <row r="17" spans="1:13" x14ac:dyDescent="0.4">
      <c r="A17" s="109"/>
      <c r="B17" s="109"/>
      <c r="C17" s="30" t="s">
        <v>165</v>
      </c>
      <c r="E17" s="66"/>
      <c r="F17" s="16"/>
      <c r="G17" s="56">
        <v>0</v>
      </c>
      <c r="H17" s="73"/>
      <c r="I17" s="56">
        <v>0</v>
      </c>
      <c r="J17" s="73"/>
      <c r="K17" s="56">
        <v>0</v>
      </c>
      <c r="L17" s="56"/>
      <c r="M17" s="56">
        <v>-560010720</v>
      </c>
    </row>
    <row r="18" spans="1:13" ht="18" customHeight="1" x14ac:dyDescent="0.4">
      <c r="A18" s="109"/>
      <c r="B18" s="109"/>
      <c r="C18" s="30" t="s">
        <v>103</v>
      </c>
      <c r="E18" s="15">
        <v>19</v>
      </c>
      <c r="F18" s="16"/>
      <c r="G18" s="56">
        <v>1891924</v>
      </c>
      <c r="H18" s="73"/>
      <c r="I18" s="56">
        <v>1774861</v>
      </c>
      <c r="J18" s="73"/>
      <c r="K18" s="56">
        <v>1750992</v>
      </c>
      <c r="L18" s="56"/>
      <c r="M18" s="56">
        <v>1607262.67</v>
      </c>
    </row>
    <row r="19" spans="1:13" x14ac:dyDescent="0.4">
      <c r="C19" s="5" t="s">
        <v>123</v>
      </c>
      <c r="E19" s="7">
        <v>15.1</v>
      </c>
      <c r="G19" s="14">
        <v>30605585.16</v>
      </c>
      <c r="I19" s="14">
        <v>17552197.510000002</v>
      </c>
      <c r="K19" s="14">
        <v>30605585.16</v>
      </c>
      <c r="M19" s="14">
        <v>17552197.510000002</v>
      </c>
    </row>
    <row r="20" spans="1:13" x14ac:dyDescent="0.4">
      <c r="A20" s="109"/>
      <c r="B20" s="109"/>
      <c r="C20" s="5" t="s">
        <v>121</v>
      </c>
      <c r="E20" s="66">
        <v>15.1</v>
      </c>
      <c r="F20" s="16"/>
      <c r="G20" s="73">
        <v>-35040927.840000004</v>
      </c>
      <c r="H20" s="73"/>
      <c r="I20" s="73">
        <v>-13841913.43</v>
      </c>
      <c r="J20" s="73"/>
      <c r="K20" s="73">
        <v>-34903519.439999998</v>
      </c>
      <c r="L20" s="73"/>
      <c r="M20" s="73">
        <v>-8380440.2300000004</v>
      </c>
    </row>
    <row r="21" spans="1:13" x14ac:dyDescent="0.4">
      <c r="A21" s="109"/>
      <c r="B21" s="109"/>
      <c r="C21" s="30" t="s">
        <v>81</v>
      </c>
      <c r="E21" s="16"/>
      <c r="F21" s="16"/>
      <c r="G21" s="75">
        <v>2381917.77</v>
      </c>
      <c r="H21" s="73"/>
      <c r="I21" s="75">
        <v>10968028.84</v>
      </c>
      <c r="J21" s="73"/>
      <c r="K21" s="75">
        <v>2381917.77</v>
      </c>
      <c r="L21" s="73"/>
      <c r="M21" s="75">
        <v>11205807.359999999</v>
      </c>
    </row>
    <row r="22" spans="1:13" x14ac:dyDescent="0.4">
      <c r="A22" s="109"/>
      <c r="B22" s="109" t="s">
        <v>66</v>
      </c>
      <c r="C22" s="109"/>
      <c r="D22" s="109"/>
      <c r="E22" s="16"/>
      <c r="F22" s="16"/>
      <c r="G22" s="56">
        <f>+SUM(G12:G21)</f>
        <v>27886023.469999988</v>
      </c>
      <c r="H22" s="73"/>
      <c r="I22" s="56">
        <f>+SUM(I12:I21)</f>
        <v>135971667.47</v>
      </c>
      <c r="J22" s="73"/>
      <c r="K22" s="56">
        <f>+SUM(K12:K21)</f>
        <v>53220288.369999982</v>
      </c>
      <c r="L22" s="73"/>
      <c r="M22" s="56">
        <f>+SUM(M12:M21)</f>
        <v>94855270.969999969</v>
      </c>
    </row>
    <row r="23" spans="1:13" x14ac:dyDescent="0.4">
      <c r="A23" s="109"/>
      <c r="B23" s="109" t="s">
        <v>57</v>
      </c>
      <c r="C23" s="109"/>
      <c r="D23" s="109"/>
      <c r="E23" s="16"/>
      <c r="F23" s="16"/>
      <c r="G23" s="44"/>
      <c r="H23" s="65"/>
      <c r="I23" s="44"/>
      <c r="J23" s="65"/>
      <c r="K23" s="44"/>
      <c r="L23" s="65"/>
      <c r="M23" s="44"/>
    </row>
    <row r="24" spans="1:13" x14ac:dyDescent="0.4">
      <c r="A24" s="109"/>
      <c r="B24" s="109"/>
      <c r="C24" s="5" t="s">
        <v>191</v>
      </c>
      <c r="D24" s="109"/>
      <c r="E24" s="23">
        <v>8.3000000000000007</v>
      </c>
      <c r="F24" s="15"/>
      <c r="G24" s="56">
        <v>52096675.93</v>
      </c>
      <c r="H24" s="56"/>
      <c r="I24" s="56">
        <v>-31926076.129999999</v>
      </c>
      <c r="J24" s="56"/>
      <c r="K24" s="56">
        <v>38148402.329999998</v>
      </c>
      <c r="L24" s="56"/>
      <c r="M24" s="56">
        <v>-80887397.859999999</v>
      </c>
    </row>
    <row r="25" spans="1:13" x14ac:dyDescent="0.4">
      <c r="A25" s="109"/>
      <c r="B25" s="109"/>
      <c r="C25" s="109" t="s">
        <v>84</v>
      </c>
      <c r="D25" s="109"/>
      <c r="E25" s="15">
        <v>5</v>
      </c>
      <c r="F25" s="15"/>
      <c r="G25" s="56">
        <v>12757697.34</v>
      </c>
      <c r="H25" s="56"/>
      <c r="I25" s="56">
        <v>137496249.00999999</v>
      </c>
      <c r="J25" s="56"/>
      <c r="K25" s="56">
        <v>11313197.34</v>
      </c>
      <c r="L25" s="56"/>
      <c r="M25" s="56">
        <v>35191813.090000004</v>
      </c>
    </row>
    <row r="26" spans="1:13" x14ac:dyDescent="0.4">
      <c r="A26" s="109"/>
      <c r="B26" s="109"/>
      <c r="C26" s="109" t="s">
        <v>83</v>
      </c>
      <c r="D26" s="109"/>
      <c r="E26" s="23">
        <v>3.2</v>
      </c>
      <c r="F26" s="15"/>
      <c r="G26" s="56">
        <v>11840745.640000001</v>
      </c>
      <c r="H26" s="56"/>
      <c r="I26" s="56">
        <v>-20556447.780000001</v>
      </c>
      <c r="J26" s="56"/>
      <c r="K26" s="56">
        <v>4899492.4800000004</v>
      </c>
      <c r="L26" s="56"/>
      <c r="M26" s="56">
        <v>-5035054.05</v>
      </c>
    </row>
    <row r="27" spans="1:13" x14ac:dyDescent="0.4">
      <c r="A27" s="109"/>
      <c r="B27" s="109"/>
      <c r="C27" s="109" t="s">
        <v>205</v>
      </c>
      <c r="D27" s="109"/>
      <c r="E27" s="15">
        <v>6</v>
      </c>
      <c r="F27" s="15"/>
      <c r="G27" s="56">
        <v>31619720</v>
      </c>
      <c r="H27" s="56"/>
      <c r="I27" s="56">
        <v>1210853.1100000001</v>
      </c>
      <c r="J27" s="56"/>
      <c r="K27" s="56">
        <v>31622506.619999997</v>
      </c>
      <c r="L27" s="56"/>
      <c r="M27" s="56">
        <v>1457614.58</v>
      </c>
    </row>
    <row r="28" spans="1:13" x14ac:dyDescent="0.4">
      <c r="A28" s="109"/>
      <c r="B28" s="109"/>
      <c r="C28" s="109" t="s">
        <v>206</v>
      </c>
      <c r="D28" s="109"/>
      <c r="E28" s="23">
        <v>3.3</v>
      </c>
      <c r="F28" s="15"/>
      <c r="G28" s="56">
        <v>0</v>
      </c>
      <c r="H28" s="56"/>
      <c r="I28" s="56">
        <v>0</v>
      </c>
      <c r="J28" s="56"/>
      <c r="K28" s="56">
        <v>29990.04</v>
      </c>
      <c r="L28" s="56"/>
      <c r="M28" s="56">
        <v>67969332.069999993</v>
      </c>
    </row>
    <row r="29" spans="1:13" x14ac:dyDescent="0.4">
      <c r="A29" s="109"/>
      <c r="B29" s="109"/>
      <c r="C29" s="109" t="s">
        <v>45</v>
      </c>
      <c r="D29" s="109"/>
      <c r="E29" s="15"/>
      <c r="F29" s="15"/>
      <c r="G29" s="56">
        <v>23233123.789999999</v>
      </c>
      <c r="H29" s="56"/>
      <c r="I29" s="56">
        <v>8388265.5</v>
      </c>
      <c r="J29" s="56"/>
      <c r="K29" s="56">
        <v>22731632.359999999</v>
      </c>
      <c r="L29" s="56"/>
      <c r="M29" s="56">
        <v>8511189.3599999994</v>
      </c>
    </row>
    <row r="30" spans="1:13" x14ac:dyDescent="0.4">
      <c r="A30" s="109"/>
      <c r="B30" s="109"/>
      <c r="C30" s="109" t="s">
        <v>47</v>
      </c>
      <c r="D30" s="109"/>
      <c r="E30" s="8"/>
      <c r="F30" s="15"/>
      <c r="G30" s="56">
        <v>256243013.72999999</v>
      </c>
      <c r="H30" s="56"/>
      <c r="I30" s="56">
        <v>-51364162.920000002</v>
      </c>
      <c r="J30" s="56"/>
      <c r="K30" s="56">
        <v>256243013.72999999</v>
      </c>
      <c r="L30" s="56"/>
      <c r="M30" s="56">
        <v>-51393790.420000002</v>
      </c>
    </row>
    <row r="31" spans="1:13" x14ac:dyDescent="0.4">
      <c r="A31" s="109"/>
      <c r="B31" s="109" t="s">
        <v>58</v>
      </c>
      <c r="C31" s="109"/>
      <c r="D31" s="109"/>
      <c r="E31" s="15"/>
      <c r="F31" s="15"/>
      <c r="G31" s="56"/>
      <c r="H31" s="56"/>
      <c r="I31" s="56"/>
      <c r="J31" s="56"/>
      <c r="K31" s="56"/>
      <c r="L31" s="56"/>
      <c r="M31" s="56"/>
    </row>
    <row r="32" spans="1:13" x14ac:dyDescent="0.4">
      <c r="A32" s="109"/>
      <c r="B32" s="109"/>
      <c r="C32" s="109" t="s">
        <v>85</v>
      </c>
      <c r="D32" s="109"/>
      <c r="E32" s="15">
        <v>17</v>
      </c>
      <c r="F32" s="15"/>
      <c r="G32" s="56">
        <v>-199440124.02000001</v>
      </c>
      <c r="H32" s="56"/>
      <c r="I32" s="56">
        <v>5591138.8600000003</v>
      </c>
      <c r="J32" s="56"/>
      <c r="K32" s="56">
        <v>-194140800</v>
      </c>
      <c r="L32" s="56"/>
      <c r="M32" s="56">
        <v>0</v>
      </c>
    </row>
    <row r="33" spans="1:13" x14ac:dyDescent="0.4">
      <c r="A33" s="109"/>
      <c r="B33" s="109"/>
      <c r="C33" s="109" t="s">
        <v>86</v>
      </c>
      <c r="D33" s="109"/>
      <c r="E33" s="23"/>
      <c r="F33" s="15"/>
      <c r="G33" s="56">
        <v>0</v>
      </c>
      <c r="H33" s="56"/>
      <c r="I33" s="56">
        <v>0</v>
      </c>
      <c r="J33" s="56"/>
      <c r="K33" s="56">
        <v>-89540000</v>
      </c>
      <c r="L33" s="56"/>
      <c r="M33" s="56">
        <v>0</v>
      </c>
    </row>
    <row r="34" spans="1:13" x14ac:dyDescent="0.4">
      <c r="A34" s="109"/>
      <c r="B34" s="109"/>
      <c r="C34" s="109" t="s">
        <v>207</v>
      </c>
      <c r="D34" s="109"/>
      <c r="E34" s="15">
        <v>18</v>
      </c>
      <c r="F34" s="15"/>
      <c r="G34" s="56">
        <v>-52125031.43</v>
      </c>
      <c r="H34" s="56"/>
      <c r="I34" s="56">
        <v>-5091639.99</v>
      </c>
      <c r="J34" s="56"/>
      <c r="K34" s="56">
        <v>-48931190.200000003</v>
      </c>
      <c r="L34" s="56"/>
      <c r="M34" s="56">
        <v>-3020925.74</v>
      </c>
    </row>
    <row r="35" spans="1:13" x14ac:dyDescent="0.4">
      <c r="A35" s="109"/>
      <c r="B35" s="109"/>
      <c r="C35" s="109" t="s">
        <v>50</v>
      </c>
      <c r="D35" s="109"/>
      <c r="E35" s="15"/>
      <c r="F35" s="15"/>
      <c r="G35" s="56">
        <v>-157502082.16</v>
      </c>
      <c r="H35" s="56"/>
      <c r="I35" s="56">
        <v>-5014391.2699999996</v>
      </c>
      <c r="J35" s="56"/>
      <c r="K35" s="56">
        <v>-157275441.22</v>
      </c>
      <c r="L35" s="56"/>
      <c r="M35" s="56">
        <v>-5045173.46</v>
      </c>
    </row>
    <row r="36" spans="1:13" x14ac:dyDescent="0.4">
      <c r="A36" s="109"/>
      <c r="B36" s="109"/>
      <c r="C36" s="109" t="s">
        <v>149</v>
      </c>
      <c r="D36" s="109"/>
      <c r="E36" s="15"/>
      <c r="F36" s="15"/>
      <c r="G36" s="75">
        <v>1891924</v>
      </c>
      <c r="H36" s="56"/>
      <c r="I36" s="75">
        <v>1774861</v>
      </c>
      <c r="J36" s="56"/>
      <c r="K36" s="75">
        <v>1750992</v>
      </c>
      <c r="L36" s="56"/>
      <c r="M36" s="75">
        <v>2604460</v>
      </c>
    </row>
    <row r="37" spans="1:13" s="9" customFormat="1" x14ac:dyDescent="0.4">
      <c r="A37" s="109"/>
      <c r="B37" s="109" t="s">
        <v>70</v>
      </c>
      <c r="C37" s="109"/>
      <c r="D37" s="109"/>
      <c r="E37" s="15"/>
      <c r="F37" s="15"/>
      <c r="G37" s="56">
        <f>SUM(G22:G36)</f>
        <v>8501686.2899999619</v>
      </c>
      <c r="H37" s="56"/>
      <c r="I37" s="56">
        <f>SUM(I22:I36)</f>
        <v>176480316.85999998</v>
      </c>
      <c r="J37" s="56"/>
      <c r="K37" s="56">
        <f>SUM(K22:K36)</f>
        <v>-69927916.150000021</v>
      </c>
      <c r="L37" s="56"/>
      <c r="M37" s="56">
        <f>SUM(M22:M36)</f>
        <v>65207338.539999969</v>
      </c>
    </row>
    <row r="38" spans="1:13" s="9" customFormat="1" x14ac:dyDescent="0.4">
      <c r="A38" s="109"/>
      <c r="B38" s="109"/>
      <c r="C38" s="109" t="s">
        <v>71</v>
      </c>
      <c r="D38" s="109"/>
      <c r="E38" s="15"/>
      <c r="F38" s="15"/>
      <c r="G38" s="56">
        <v>-2381917.77</v>
      </c>
      <c r="H38" s="56"/>
      <c r="I38" s="56">
        <v>-10968028.84</v>
      </c>
      <c r="J38" s="56"/>
      <c r="K38" s="56">
        <v>-2381917.77</v>
      </c>
      <c r="L38" s="56"/>
      <c r="M38" s="56">
        <v>-11205807.359999999</v>
      </c>
    </row>
    <row r="39" spans="1:13" s="9" customFormat="1" x14ac:dyDescent="0.4">
      <c r="A39" s="109"/>
      <c r="B39" s="109"/>
      <c r="C39" s="109" t="s">
        <v>72</v>
      </c>
      <c r="D39" s="109"/>
      <c r="E39" s="15"/>
      <c r="F39" s="15"/>
      <c r="G39" s="56">
        <v>-17631992.530000001</v>
      </c>
      <c r="H39" s="56"/>
      <c r="I39" s="56">
        <v>-16198404.630000001</v>
      </c>
      <c r="J39" s="56"/>
      <c r="K39" s="56">
        <v>-17486853.879999999</v>
      </c>
      <c r="L39" s="56"/>
      <c r="M39" s="56">
        <v>-15987540.060000001</v>
      </c>
    </row>
    <row r="40" spans="1:13" x14ac:dyDescent="0.4">
      <c r="A40" s="109"/>
      <c r="B40" s="109"/>
      <c r="C40" s="109"/>
      <c r="D40" s="109" t="s">
        <v>73</v>
      </c>
      <c r="E40" s="15"/>
      <c r="F40" s="15"/>
      <c r="G40" s="70">
        <f>SUM(G37:G39)</f>
        <v>-11512224.010000039</v>
      </c>
      <c r="H40" s="56"/>
      <c r="I40" s="70">
        <f>SUM(I37:I39)</f>
        <v>149313883.38999999</v>
      </c>
      <c r="J40" s="56"/>
      <c r="K40" s="70">
        <f>SUM(K37:K39)</f>
        <v>-89796687.800000012</v>
      </c>
      <c r="L40" s="56"/>
      <c r="M40" s="70">
        <f>SUM(M37:M39)</f>
        <v>38013991.119999968</v>
      </c>
    </row>
    <row r="41" spans="1:13" ht="12" customHeight="1" x14ac:dyDescent="0.4">
      <c r="A41" s="109"/>
      <c r="B41" s="109"/>
      <c r="C41" s="109"/>
      <c r="D41" s="109"/>
      <c r="E41" s="15"/>
      <c r="F41" s="15"/>
      <c r="G41" s="73"/>
      <c r="H41" s="56"/>
      <c r="I41" s="73"/>
      <c r="J41" s="56"/>
      <c r="K41" s="73"/>
      <c r="L41" s="56"/>
      <c r="M41" s="73"/>
    </row>
    <row r="42" spans="1:13" x14ac:dyDescent="0.4">
      <c r="A42" s="5" t="s">
        <v>170</v>
      </c>
      <c r="B42" s="109"/>
      <c r="C42" s="109"/>
      <c r="D42" s="109"/>
      <c r="E42" s="15"/>
      <c r="F42" s="15"/>
      <c r="G42" s="73"/>
      <c r="H42" s="56"/>
      <c r="I42" s="73"/>
      <c r="J42" s="56"/>
      <c r="K42" s="73"/>
      <c r="L42" s="56"/>
      <c r="M42" s="73"/>
    </row>
    <row r="43" spans="1:13" x14ac:dyDescent="0.4">
      <c r="A43" s="5"/>
      <c r="B43" s="109"/>
      <c r="C43" s="109"/>
      <c r="D43" s="109"/>
      <c r="E43" s="15"/>
      <c r="F43" s="15"/>
      <c r="G43" s="17"/>
      <c r="H43" s="8"/>
      <c r="I43" s="17"/>
      <c r="J43" s="8"/>
      <c r="K43" s="17"/>
      <c r="L43" s="8"/>
      <c r="M43" s="17"/>
    </row>
    <row r="44" spans="1:13" x14ac:dyDescent="0.4">
      <c r="A44" s="5"/>
      <c r="B44" s="109"/>
      <c r="C44" s="109"/>
      <c r="D44" s="109"/>
      <c r="E44" s="15"/>
      <c r="F44" s="15"/>
      <c r="G44" s="17"/>
      <c r="H44" s="8"/>
      <c r="I44" s="17"/>
      <c r="J44" s="8"/>
      <c r="K44" s="17"/>
      <c r="L44" s="8"/>
      <c r="M44" s="17"/>
    </row>
    <row r="45" spans="1:13" x14ac:dyDescent="0.4">
      <c r="A45" s="5"/>
      <c r="B45" s="109"/>
      <c r="C45" s="109"/>
      <c r="D45" s="109"/>
      <c r="E45" s="15"/>
      <c r="F45" s="15"/>
      <c r="G45" s="17"/>
      <c r="H45" s="8"/>
      <c r="I45" s="17"/>
      <c r="J45" s="8"/>
      <c r="K45" s="17"/>
      <c r="L45" s="8"/>
      <c r="M45" s="17"/>
    </row>
    <row r="46" spans="1:13" x14ac:dyDescent="0.4">
      <c r="A46" s="5"/>
      <c r="B46" s="109"/>
      <c r="C46" s="109"/>
      <c r="D46" s="109"/>
      <c r="E46" s="15"/>
      <c r="F46" s="15"/>
      <c r="G46" s="17"/>
      <c r="H46" s="8"/>
      <c r="I46" s="17"/>
      <c r="J46" s="8"/>
      <c r="K46" s="17"/>
      <c r="L46" s="8"/>
      <c r="M46" s="17"/>
    </row>
    <row r="47" spans="1:13" x14ac:dyDescent="0.4">
      <c r="A47" s="5"/>
      <c r="B47" s="109"/>
      <c r="C47" s="109"/>
      <c r="D47" s="109"/>
      <c r="E47" s="15"/>
      <c r="F47" s="15"/>
      <c r="G47" s="17"/>
      <c r="H47" s="8"/>
      <c r="I47" s="17"/>
      <c r="J47" s="8"/>
      <c r="K47" s="17"/>
      <c r="L47" s="8"/>
      <c r="M47" s="17"/>
    </row>
    <row r="48" spans="1:13" x14ac:dyDescent="0.4">
      <c r="A48" s="5"/>
      <c r="B48" s="109"/>
      <c r="C48" s="109"/>
      <c r="D48" s="109"/>
      <c r="E48" s="15"/>
      <c r="F48" s="15"/>
      <c r="G48" s="17"/>
      <c r="H48" s="8"/>
      <c r="I48" s="17"/>
      <c r="J48" s="8"/>
      <c r="K48" s="17"/>
      <c r="L48" s="8"/>
      <c r="M48" s="17"/>
    </row>
    <row r="49" spans="1:25" s="5" customFormat="1" x14ac:dyDescent="0.4">
      <c r="A49" s="134"/>
      <c r="B49" s="18" t="s">
        <v>21</v>
      </c>
      <c r="C49" s="134"/>
      <c r="D49" s="18"/>
      <c r="E49" s="134"/>
      <c r="F49" s="18" t="s">
        <v>21</v>
      </c>
      <c r="G49" s="134"/>
      <c r="H49" s="134"/>
      <c r="I49" s="134"/>
      <c r="J49" s="134"/>
      <c r="K49" s="134"/>
      <c r="L49" s="134"/>
      <c r="M49" s="134"/>
      <c r="N49" s="12"/>
      <c r="O49" s="12"/>
      <c r="P49" s="17"/>
      <c r="Q49" s="12"/>
      <c r="R49" s="12"/>
      <c r="S49" s="12"/>
      <c r="T49" s="12"/>
      <c r="U49" s="12"/>
      <c r="V49" s="12"/>
      <c r="W49" s="12"/>
      <c r="X49" s="12"/>
      <c r="Y49" s="12"/>
    </row>
    <row r="50" spans="1:25" s="5" customFormat="1" x14ac:dyDescent="0.4">
      <c r="A50" s="134"/>
      <c r="B50" s="18"/>
      <c r="C50" s="134"/>
      <c r="D50" s="18"/>
      <c r="E50" s="134"/>
      <c r="F50" s="18"/>
      <c r="G50" s="134"/>
      <c r="H50" s="134"/>
      <c r="I50" s="134"/>
      <c r="J50" s="134"/>
      <c r="K50" s="134"/>
      <c r="L50" s="134"/>
      <c r="M50" s="134"/>
      <c r="N50" s="12"/>
      <c r="O50" s="12"/>
      <c r="P50" s="17"/>
      <c r="Q50" s="12"/>
      <c r="R50" s="12"/>
      <c r="S50" s="12"/>
      <c r="T50" s="12"/>
      <c r="U50" s="12"/>
      <c r="V50" s="12"/>
      <c r="W50" s="12"/>
      <c r="X50" s="12"/>
      <c r="Y50" s="12"/>
    </row>
    <row r="51" spans="1:25" s="5" customFormat="1" x14ac:dyDescent="0.4">
      <c r="A51" s="134"/>
      <c r="B51" s="18"/>
      <c r="C51" s="134"/>
      <c r="D51" s="18"/>
      <c r="E51" s="134"/>
      <c r="F51" s="18"/>
      <c r="G51" s="134"/>
      <c r="H51" s="134"/>
      <c r="I51" s="134"/>
      <c r="J51" s="134"/>
      <c r="K51" s="154" t="s">
        <v>174</v>
      </c>
      <c r="L51" s="154"/>
      <c r="M51" s="154"/>
      <c r="N51" s="12"/>
      <c r="O51" s="12"/>
      <c r="P51" s="17"/>
      <c r="Q51" s="12"/>
      <c r="R51" s="12"/>
      <c r="S51" s="12"/>
      <c r="T51" s="12"/>
      <c r="U51" s="12"/>
      <c r="V51" s="12"/>
      <c r="W51" s="12"/>
      <c r="X51" s="12"/>
      <c r="Y51" s="12"/>
    </row>
    <row r="52" spans="1:25" x14ac:dyDescent="0.4">
      <c r="A52" s="145" t="s">
        <v>52</v>
      </c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</row>
    <row r="53" spans="1:25" x14ac:dyDescent="0.4">
      <c r="A53" s="146" t="s">
        <v>29</v>
      </c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</row>
    <row r="54" spans="1:25" x14ac:dyDescent="0.4">
      <c r="A54" s="146" t="str">
        <f>+A4</f>
        <v>สำหรับงวดเก้าเดือนสิ้นสุดวันที่ 30 กันยายน 2563</v>
      </c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</row>
    <row r="55" spans="1:25" ht="9.75" customHeight="1" x14ac:dyDescent="0.4">
      <c r="A55" s="136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</row>
    <row r="56" spans="1:25" x14ac:dyDescent="0.4">
      <c r="A56" s="136"/>
      <c r="B56" s="136"/>
      <c r="C56" s="136"/>
      <c r="D56" s="136"/>
      <c r="E56" s="136"/>
      <c r="F56" s="136"/>
      <c r="G56" s="151" t="s">
        <v>13</v>
      </c>
      <c r="H56" s="151"/>
      <c r="I56" s="151"/>
      <c r="J56" s="151"/>
      <c r="K56" s="151"/>
      <c r="L56" s="151"/>
      <c r="M56" s="151"/>
    </row>
    <row r="57" spans="1:25" x14ac:dyDescent="0.4">
      <c r="G57" s="151" t="s">
        <v>34</v>
      </c>
      <c r="H57" s="151"/>
      <c r="I57" s="151"/>
      <c r="J57" s="4"/>
      <c r="K57" s="151" t="s">
        <v>35</v>
      </c>
      <c r="L57" s="151"/>
      <c r="M57" s="151"/>
    </row>
    <row r="58" spans="1:25" x14ac:dyDescent="0.4">
      <c r="G58" s="142" t="str">
        <f>+G8</f>
        <v>สำหรับงวดเก้าเดือนสิ้นสุดวันที่ 30 กันยายน</v>
      </c>
      <c r="H58" s="142"/>
      <c r="I58" s="142"/>
      <c r="J58" s="142"/>
      <c r="K58" s="142"/>
      <c r="L58" s="142"/>
      <c r="M58" s="142"/>
    </row>
    <row r="59" spans="1:25" ht="18.75" customHeight="1" x14ac:dyDescent="0.4">
      <c r="E59" s="141" t="s">
        <v>40</v>
      </c>
      <c r="G59" s="31" t="str">
        <f>+G9</f>
        <v>2563</v>
      </c>
      <c r="H59" s="134"/>
      <c r="I59" s="31" t="str">
        <f>+I9</f>
        <v>2562</v>
      </c>
      <c r="J59" s="21"/>
      <c r="K59" s="31" t="str">
        <f>+K9</f>
        <v>2563</v>
      </c>
      <c r="L59" s="134"/>
      <c r="M59" s="31" t="str">
        <f>+M9</f>
        <v>2562</v>
      </c>
      <c r="N59" s="107"/>
      <c r="O59" s="21"/>
    </row>
    <row r="60" spans="1:25" x14ac:dyDescent="0.4">
      <c r="A60" s="109" t="s">
        <v>7</v>
      </c>
      <c r="B60" s="109"/>
      <c r="C60" s="109"/>
      <c r="D60" s="109"/>
      <c r="E60" s="15"/>
      <c r="F60" s="15"/>
      <c r="G60" s="8"/>
      <c r="H60" s="8"/>
      <c r="I60" s="8"/>
      <c r="J60" s="8"/>
      <c r="K60" s="8"/>
      <c r="L60" s="8"/>
      <c r="M60" s="8"/>
    </row>
    <row r="61" spans="1:25" ht="18" hidden="1" customHeight="1" x14ac:dyDescent="0.4">
      <c r="A61" s="109"/>
      <c r="B61" s="109" t="s">
        <v>157</v>
      </c>
      <c r="C61" s="109"/>
      <c r="D61" s="109"/>
      <c r="E61" s="134"/>
      <c r="F61" s="15"/>
      <c r="G61" s="56">
        <v>0</v>
      </c>
      <c r="H61" s="56"/>
      <c r="I61" s="56">
        <v>0</v>
      </c>
      <c r="J61" s="56"/>
      <c r="K61" s="8">
        <v>0</v>
      </c>
      <c r="L61" s="56"/>
      <c r="M61" s="8">
        <v>0</v>
      </c>
    </row>
    <row r="62" spans="1:25" x14ac:dyDescent="0.4">
      <c r="A62" s="109"/>
      <c r="B62" s="5" t="s">
        <v>195</v>
      </c>
      <c r="C62" s="109"/>
      <c r="D62" s="109"/>
      <c r="E62" s="134">
        <v>11</v>
      </c>
      <c r="F62" s="15"/>
      <c r="G62" s="56">
        <v>-25.79</v>
      </c>
      <c r="H62" s="56"/>
      <c r="I62" s="56">
        <v>31.81</v>
      </c>
      <c r="J62" s="56"/>
      <c r="K62" s="56">
        <v>0</v>
      </c>
      <c r="L62" s="56"/>
      <c r="M62" s="56">
        <v>0</v>
      </c>
    </row>
    <row r="63" spans="1:25" s="109" customFormat="1" x14ac:dyDescent="0.4">
      <c r="B63" s="109" t="s">
        <v>213</v>
      </c>
      <c r="E63" s="15">
        <v>13</v>
      </c>
      <c r="F63" s="15"/>
      <c r="G63" s="56">
        <v>-5429187.6000000006</v>
      </c>
      <c r="H63" s="56"/>
      <c r="I63" s="56">
        <v>0</v>
      </c>
      <c r="J63" s="56"/>
      <c r="K63" s="56">
        <v>-5429187.5999999996</v>
      </c>
      <c r="L63" s="56"/>
      <c r="M63" s="56">
        <v>0</v>
      </c>
    </row>
    <row r="64" spans="1:25" x14ac:dyDescent="0.4">
      <c r="A64" s="109"/>
      <c r="B64" s="109" t="s">
        <v>158</v>
      </c>
      <c r="D64" s="109"/>
      <c r="E64" s="15" t="s">
        <v>197</v>
      </c>
      <c r="F64" s="15"/>
      <c r="G64" s="56">
        <v>13000000</v>
      </c>
      <c r="H64" s="56"/>
      <c r="I64" s="56">
        <v>85000000</v>
      </c>
      <c r="J64" s="56"/>
      <c r="K64" s="56">
        <v>13000000</v>
      </c>
      <c r="L64" s="56"/>
      <c r="M64" s="56">
        <v>85000000</v>
      </c>
    </row>
    <row r="65" spans="1:16" x14ac:dyDescent="0.4">
      <c r="A65" s="109"/>
      <c r="B65" s="109" t="s">
        <v>159</v>
      </c>
      <c r="D65" s="109"/>
      <c r="E65" s="23">
        <v>3.4</v>
      </c>
      <c r="F65" s="15"/>
      <c r="G65" s="56">
        <v>0</v>
      </c>
      <c r="H65" s="56"/>
      <c r="I65" s="56">
        <v>0</v>
      </c>
      <c r="J65" s="56"/>
      <c r="K65" s="56">
        <v>34600345</v>
      </c>
      <c r="L65" s="56"/>
      <c r="M65" s="56">
        <v>-403832080</v>
      </c>
    </row>
    <row r="66" spans="1:16" x14ac:dyDescent="0.4">
      <c r="A66" s="109"/>
      <c r="B66" s="109" t="s">
        <v>156</v>
      </c>
      <c r="D66" s="109"/>
      <c r="E66" s="23"/>
      <c r="F66" s="15"/>
      <c r="G66" s="56">
        <v>17966868.120000001</v>
      </c>
      <c r="H66" s="56"/>
      <c r="I66" s="56">
        <v>13780954.09</v>
      </c>
      <c r="J66" s="56"/>
      <c r="K66" s="56">
        <v>17105768.120000001</v>
      </c>
      <c r="L66" s="56"/>
      <c r="M66" s="56">
        <v>12087647.34</v>
      </c>
    </row>
    <row r="67" spans="1:16" x14ac:dyDescent="0.4">
      <c r="A67" s="109"/>
      <c r="B67" s="109" t="s">
        <v>165</v>
      </c>
      <c r="C67" s="109"/>
      <c r="D67" s="109"/>
      <c r="E67" s="134"/>
      <c r="F67" s="15"/>
      <c r="G67" s="56">
        <v>0</v>
      </c>
      <c r="H67" s="56"/>
      <c r="I67" s="56">
        <v>0</v>
      </c>
      <c r="J67" s="56"/>
      <c r="K67" s="56">
        <v>0</v>
      </c>
      <c r="L67" s="56"/>
      <c r="M67" s="56">
        <v>560010720</v>
      </c>
    </row>
    <row r="68" spans="1:16" x14ac:dyDescent="0.4">
      <c r="A68" s="109"/>
      <c r="B68" s="109"/>
      <c r="C68" s="109"/>
      <c r="D68" s="109" t="s">
        <v>67</v>
      </c>
      <c r="E68" s="15"/>
      <c r="F68" s="15"/>
      <c r="G68" s="70">
        <f>SUM(G61:G67)</f>
        <v>25537654.73</v>
      </c>
      <c r="H68" s="73"/>
      <c r="I68" s="70">
        <f>SUM(I61:I67)</f>
        <v>98780985.900000006</v>
      </c>
      <c r="J68" s="73"/>
      <c r="K68" s="70">
        <f>SUM(K61:K67)</f>
        <v>59276925.519999996</v>
      </c>
      <c r="L68" s="73"/>
      <c r="M68" s="70">
        <f>SUM(M61:M67)</f>
        <v>253266287.33999997</v>
      </c>
    </row>
    <row r="69" spans="1:16" x14ac:dyDescent="0.4">
      <c r="A69" s="109" t="s">
        <v>11</v>
      </c>
      <c r="B69" s="109"/>
      <c r="C69" s="109"/>
      <c r="D69" s="109"/>
      <c r="E69" s="15"/>
      <c r="F69" s="15"/>
      <c r="G69" s="73"/>
      <c r="H69" s="73"/>
      <c r="I69" s="73"/>
      <c r="J69" s="73"/>
      <c r="K69" s="73"/>
      <c r="L69" s="73"/>
      <c r="M69" s="73"/>
    </row>
    <row r="70" spans="1:16" s="9" customFormat="1" x14ac:dyDescent="0.4">
      <c r="A70" s="109"/>
      <c r="B70" s="109" t="s">
        <v>160</v>
      </c>
      <c r="C70" s="109"/>
      <c r="D70" s="109"/>
      <c r="E70" s="15">
        <v>16</v>
      </c>
      <c r="F70" s="15"/>
      <c r="G70" s="56">
        <v>-350000000</v>
      </c>
      <c r="H70" s="56"/>
      <c r="I70" s="56">
        <v>0</v>
      </c>
      <c r="J70" s="56"/>
      <c r="K70" s="56">
        <v>-350000000</v>
      </c>
      <c r="L70" s="56"/>
      <c r="M70" s="56">
        <v>0</v>
      </c>
    </row>
    <row r="71" spans="1:16" s="9" customFormat="1" x14ac:dyDescent="0.4">
      <c r="A71" s="109"/>
      <c r="B71" s="109" t="s">
        <v>126</v>
      </c>
      <c r="C71" s="109"/>
      <c r="D71" s="109"/>
      <c r="E71" s="23"/>
      <c r="F71" s="15"/>
      <c r="G71" s="56">
        <v>0</v>
      </c>
      <c r="H71" s="56"/>
      <c r="I71" s="56">
        <v>0</v>
      </c>
      <c r="J71" s="56"/>
      <c r="K71" s="56">
        <v>0</v>
      </c>
      <c r="L71" s="56"/>
      <c r="M71" s="56">
        <v>-30000000</v>
      </c>
    </row>
    <row r="72" spans="1:16" s="9" customFormat="1" x14ac:dyDescent="0.4">
      <c r="A72" s="109"/>
      <c r="B72" s="110" t="s">
        <v>144</v>
      </c>
      <c r="C72" s="109"/>
      <c r="D72" s="109"/>
      <c r="E72" s="23"/>
      <c r="F72" s="15"/>
      <c r="G72" s="56">
        <v>249805324.25</v>
      </c>
      <c r="H72" s="56"/>
      <c r="I72" s="56">
        <v>465250</v>
      </c>
      <c r="J72" s="56"/>
      <c r="K72" s="73">
        <v>249805324.25</v>
      </c>
      <c r="L72" s="56"/>
      <c r="M72" s="73">
        <v>465250</v>
      </c>
    </row>
    <row r="73" spans="1:16" s="9" customFormat="1" x14ac:dyDescent="0.4">
      <c r="A73" s="109"/>
      <c r="B73" s="110" t="s">
        <v>186</v>
      </c>
      <c r="C73" s="109"/>
      <c r="D73" s="109"/>
      <c r="E73" s="23"/>
      <c r="F73" s="15"/>
      <c r="G73" s="56"/>
      <c r="H73" s="56"/>
      <c r="I73" s="56"/>
      <c r="J73" s="56"/>
      <c r="K73" s="73"/>
      <c r="L73" s="56"/>
      <c r="M73" s="73"/>
    </row>
    <row r="74" spans="1:16" s="9" customFormat="1" x14ac:dyDescent="0.4">
      <c r="A74" s="109"/>
      <c r="B74" s="110"/>
      <c r="C74" s="109" t="s">
        <v>187</v>
      </c>
      <c r="D74" s="109"/>
      <c r="E74" s="23"/>
      <c r="F74" s="15"/>
      <c r="G74" s="73">
        <v>-617950</v>
      </c>
      <c r="H74" s="73"/>
      <c r="I74" s="73">
        <v>39079.25</v>
      </c>
      <c r="J74" s="73"/>
      <c r="K74" s="73">
        <v>-617950</v>
      </c>
      <c r="L74" s="73"/>
      <c r="M74" s="73">
        <v>39079.25</v>
      </c>
    </row>
    <row r="75" spans="1:16" s="109" customFormat="1" x14ac:dyDescent="0.4">
      <c r="B75" s="110" t="s">
        <v>210</v>
      </c>
      <c r="E75" s="15">
        <v>23</v>
      </c>
      <c r="F75" s="15"/>
      <c r="G75" s="75">
        <v>-311811325.18000001</v>
      </c>
      <c r="H75" s="56"/>
      <c r="I75" s="75">
        <v>-225541414.63999999</v>
      </c>
      <c r="J75" s="56"/>
      <c r="K75" s="75">
        <v>-311811325.18000001</v>
      </c>
      <c r="L75" s="56"/>
      <c r="M75" s="75">
        <v>-225541414.63999999</v>
      </c>
    </row>
    <row r="76" spans="1:16" x14ac:dyDescent="0.4">
      <c r="A76" s="109"/>
      <c r="B76" s="109"/>
      <c r="C76" s="109"/>
      <c r="D76" s="109" t="s">
        <v>68</v>
      </c>
      <c r="E76" s="15"/>
      <c r="F76" s="15"/>
      <c r="G76" s="75">
        <f>SUM(G70:G75)</f>
        <v>-412623950.93000001</v>
      </c>
      <c r="H76" s="73"/>
      <c r="I76" s="75">
        <f>SUM(I70:I75)</f>
        <v>-225037085.38999999</v>
      </c>
      <c r="J76" s="73"/>
      <c r="K76" s="75">
        <f>SUM(K70:K75)</f>
        <v>-412623950.93000001</v>
      </c>
      <c r="L76" s="73"/>
      <c r="M76" s="75">
        <f>SUM(M70:M75)</f>
        <v>-255037085.38999999</v>
      </c>
    </row>
    <row r="77" spans="1:16" x14ac:dyDescent="0.4">
      <c r="A77" s="109" t="s">
        <v>53</v>
      </c>
      <c r="B77" s="109"/>
      <c r="C77" s="109"/>
      <c r="D77" s="109"/>
      <c r="E77" s="15"/>
      <c r="F77" s="15"/>
      <c r="G77" s="70">
        <v>5116178.3899999997</v>
      </c>
      <c r="H77" s="73"/>
      <c r="I77" s="70">
        <v>-17226157.120000001</v>
      </c>
      <c r="J77" s="73"/>
      <c r="K77" s="75">
        <v>0</v>
      </c>
      <c r="L77" s="73"/>
      <c r="M77" s="75">
        <v>0</v>
      </c>
    </row>
    <row r="78" spans="1:16" x14ac:dyDescent="0.4">
      <c r="A78" s="109" t="s">
        <v>12</v>
      </c>
      <c r="B78" s="109"/>
      <c r="C78" s="109"/>
      <c r="D78" s="109"/>
      <c r="E78" s="15"/>
      <c r="F78" s="15"/>
      <c r="G78" s="92">
        <f>+G76+G68+G40+G77</f>
        <v>-393482341.82000005</v>
      </c>
      <c r="H78" s="56"/>
      <c r="I78" s="92">
        <f>+I76+I68+I40+I77</f>
        <v>5831626.7800000049</v>
      </c>
      <c r="J78" s="73"/>
      <c r="K78" s="74">
        <f>+K76+K68+K40+K77</f>
        <v>-443143713.21000004</v>
      </c>
      <c r="L78" s="73"/>
      <c r="M78" s="74">
        <f>+M76+M68+M40+M77</f>
        <v>36243193.069999956</v>
      </c>
    </row>
    <row r="79" spans="1:16" x14ac:dyDescent="0.4">
      <c r="A79" s="109" t="s">
        <v>193</v>
      </c>
      <c r="B79" s="109"/>
      <c r="C79" s="109"/>
      <c r="D79" s="109"/>
      <c r="E79" s="15"/>
      <c r="F79" s="15"/>
      <c r="G79" s="68">
        <v>722370776.52999997</v>
      </c>
      <c r="H79" s="56"/>
      <c r="I79" s="68">
        <v>170710951.13999999</v>
      </c>
      <c r="J79" s="56"/>
      <c r="K79" s="56">
        <v>583036900.91999996</v>
      </c>
      <c r="L79" s="56"/>
      <c r="M79" s="56">
        <v>29506348</v>
      </c>
      <c r="O79" s="6">
        <f>-G79+'งบแสดงฐานะการเงิน Q3_63'!H12</f>
        <v>0</v>
      </c>
      <c r="P79" s="14">
        <f>K79-'งบแสดงฐานะการเงิน Q3_63'!L12</f>
        <v>0</v>
      </c>
    </row>
    <row r="80" spans="1:16" ht="18.75" thickBot="1" x14ac:dyDescent="0.45">
      <c r="A80" s="109" t="s">
        <v>194</v>
      </c>
      <c r="B80" s="109"/>
      <c r="C80" s="109"/>
      <c r="D80" s="109"/>
      <c r="E80" s="15"/>
      <c r="F80" s="15"/>
      <c r="G80" s="71">
        <f>SUM(G78:G79)</f>
        <v>328888434.70999992</v>
      </c>
      <c r="H80" s="56"/>
      <c r="I80" s="71">
        <f>SUM(I78:I79)</f>
        <v>176542577.91999999</v>
      </c>
      <c r="J80" s="56"/>
      <c r="K80" s="71">
        <f>SUM(K78:K79)</f>
        <v>139893187.70999992</v>
      </c>
      <c r="L80" s="56"/>
      <c r="M80" s="71">
        <f>SUM(M78:M79)</f>
        <v>65749541.069999956</v>
      </c>
      <c r="O80" s="14">
        <f>G80-'งบแสดงฐานะการเงิน Q3_63'!F12</f>
        <v>0</v>
      </c>
      <c r="P80" s="14">
        <f>K80-'งบแสดงฐานะการเงิน Q3_63'!J12</f>
        <v>0</v>
      </c>
    </row>
    <row r="81" spans="1:13" ht="9" customHeight="1" thickTop="1" x14ac:dyDescent="0.4">
      <c r="A81" s="109"/>
      <c r="B81" s="109"/>
      <c r="C81" s="109"/>
      <c r="D81" s="109"/>
      <c r="E81" s="15"/>
      <c r="F81" s="15"/>
      <c r="G81" s="73"/>
      <c r="H81" s="56"/>
      <c r="I81" s="73"/>
      <c r="J81" s="56"/>
      <c r="K81" s="73"/>
      <c r="L81" s="56"/>
      <c r="M81" s="73"/>
    </row>
    <row r="82" spans="1:13" hidden="1" x14ac:dyDescent="0.4">
      <c r="A82" s="67" t="s">
        <v>108</v>
      </c>
      <c r="G82" s="44"/>
      <c r="H82" s="44"/>
      <c r="I82" s="44"/>
      <c r="J82" s="44"/>
      <c r="K82" s="44"/>
      <c r="L82" s="44"/>
      <c r="M82" s="44"/>
    </row>
    <row r="83" spans="1:13" s="61" customFormat="1" hidden="1" x14ac:dyDescent="0.4">
      <c r="A83" s="109"/>
      <c r="B83" s="109" t="s">
        <v>161</v>
      </c>
      <c r="C83" s="109"/>
      <c r="D83" s="109"/>
      <c r="E83" s="15"/>
      <c r="F83" s="15"/>
      <c r="G83" s="73">
        <v>0</v>
      </c>
      <c r="H83" s="56"/>
      <c r="I83" s="73">
        <v>0</v>
      </c>
      <c r="J83" s="56"/>
      <c r="K83" s="73">
        <v>0</v>
      </c>
      <c r="L83" s="56"/>
      <c r="M83" s="73">
        <v>0</v>
      </c>
    </row>
    <row r="84" spans="1:13" s="61" customFormat="1" hidden="1" x14ac:dyDescent="0.4">
      <c r="A84" s="109"/>
      <c r="B84" s="109" t="s">
        <v>162</v>
      </c>
      <c r="C84" s="109"/>
      <c r="D84" s="109"/>
      <c r="E84" s="15"/>
      <c r="F84" s="15"/>
      <c r="G84" s="73">
        <v>0</v>
      </c>
      <c r="H84" s="56"/>
      <c r="I84" s="73">
        <v>0</v>
      </c>
      <c r="J84" s="56"/>
      <c r="K84" s="73">
        <v>0</v>
      </c>
      <c r="L84" s="56"/>
      <c r="M84" s="73">
        <v>0</v>
      </c>
    </row>
    <row r="85" spans="1:13" s="61" customFormat="1" hidden="1" x14ac:dyDescent="0.4">
      <c r="A85" s="109"/>
      <c r="B85" s="109" t="s">
        <v>163</v>
      </c>
      <c r="C85" s="109"/>
      <c r="D85" s="109"/>
      <c r="E85" s="15"/>
      <c r="F85" s="15"/>
      <c r="G85" s="73">
        <v>0</v>
      </c>
      <c r="H85" s="56"/>
      <c r="I85" s="73">
        <v>0</v>
      </c>
      <c r="J85" s="56"/>
      <c r="K85" s="73">
        <v>0</v>
      </c>
      <c r="L85" s="56"/>
      <c r="M85" s="73">
        <v>0</v>
      </c>
    </row>
    <row r="86" spans="1:13" s="61" customFormat="1" hidden="1" x14ac:dyDescent="0.4">
      <c r="A86" s="109"/>
      <c r="B86" s="109" t="s">
        <v>164</v>
      </c>
      <c r="C86" s="109"/>
      <c r="D86" s="109"/>
      <c r="E86" s="15"/>
      <c r="F86" s="15"/>
      <c r="G86" s="73">
        <v>0</v>
      </c>
      <c r="H86" s="56"/>
      <c r="I86" s="73">
        <v>0</v>
      </c>
      <c r="J86" s="56"/>
      <c r="K86" s="73">
        <v>0</v>
      </c>
      <c r="L86" s="56"/>
      <c r="M86" s="73">
        <v>0</v>
      </c>
    </row>
    <row r="87" spans="1:13" s="61" customFormat="1" x14ac:dyDescent="0.4">
      <c r="B87" s="60"/>
      <c r="D87" s="60"/>
      <c r="E87" s="60"/>
      <c r="F87" s="60"/>
      <c r="G87" s="64"/>
      <c r="H87" s="60"/>
      <c r="I87" s="62"/>
      <c r="J87" s="60"/>
      <c r="K87" s="64"/>
      <c r="L87" s="60"/>
      <c r="M87" s="64"/>
    </row>
    <row r="88" spans="1:13" s="61" customFormat="1" x14ac:dyDescent="0.4">
      <c r="A88" s="5" t="s">
        <v>170</v>
      </c>
      <c r="B88" s="60"/>
      <c r="D88" s="60"/>
      <c r="E88" s="60"/>
      <c r="F88" s="60"/>
      <c r="G88" s="64"/>
      <c r="H88" s="60"/>
      <c r="I88" s="62"/>
      <c r="J88" s="60"/>
      <c r="K88" s="64"/>
      <c r="L88" s="60"/>
      <c r="M88" s="64"/>
    </row>
    <row r="89" spans="1:13" s="61" customFormat="1" x14ac:dyDescent="0.4">
      <c r="B89" s="60"/>
      <c r="D89" s="60"/>
      <c r="E89" s="60"/>
      <c r="F89" s="60"/>
      <c r="G89" s="64"/>
      <c r="H89" s="60"/>
      <c r="I89" s="62"/>
      <c r="J89" s="60"/>
      <c r="K89" s="64"/>
      <c r="L89" s="60"/>
      <c r="M89" s="64"/>
    </row>
    <row r="102" spans="1:25" x14ac:dyDescent="0.4">
      <c r="A102" s="5"/>
    </row>
    <row r="103" spans="1:25" x14ac:dyDescent="0.4">
      <c r="A103" s="5"/>
    </row>
    <row r="104" spans="1:25" x14ac:dyDescent="0.4">
      <c r="A104" s="5"/>
    </row>
    <row r="105" spans="1:25" s="5" customFormat="1" x14ac:dyDescent="0.4">
      <c r="A105" s="134"/>
      <c r="B105" s="18" t="s">
        <v>21</v>
      </c>
      <c r="C105" s="134"/>
      <c r="D105" s="18"/>
      <c r="E105" s="134"/>
      <c r="F105" s="18" t="s">
        <v>21</v>
      </c>
      <c r="G105" s="134"/>
      <c r="H105" s="134"/>
      <c r="I105" s="134"/>
      <c r="J105" s="134"/>
      <c r="K105" s="134"/>
      <c r="L105" s="134"/>
      <c r="M105" s="134"/>
      <c r="N105" s="12"/>
      <c r="O105" s="12"/>
      <c r="P105" s="17"/>
      <c r="Q105" s="12"/>
      <c r="R105" s="12"/>
      <c r="S105" s="12"/>
      <c r="T105" s="12"/>
      <c r="U105" s="12"/>
      <c r="V105" s="12"/>
      <c r="W105" s="12"/>
      <c r="X105" s="12"/>
      <c r="Y105" s="12"/>
    </row>
    <row r="106" spans="1:25" hidden="1" x14ac:dyDescent="0.4">
      <c r="E106" s="55"/>
      <c r="O106" s="49"/>
    </row>
    <row r="107" spans="1:25" x14ac:dyDescent="0.4">
      <c r="A107" s="144"/>
      <c r="B107" s="144"/>
      <c r="C107" s="144"/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</row>
    <row r="109" spans="1:25" hidden="1" x14ac:dyDescent="0.4">
      <c r="A109" s="5"/>
      <c r="D109" s="140" t="s">
        <v>59</v>
      </c>
      <c r="E109" s="136"/>
      <c r="F109" s="136"/>
      <c r="G109" s="8">
        <v>328888434.70999998</v>
      </c>
      <c r="H109" s="17"/>
      <c r="I109" s="8">
        <v>176542577.91999999</v>
      </c>
      <c r="J109" s="17"/>
      <c r="K109" s="8">
        <v>139893187.71000001</v>
      </c>
      <c r="L109" s="8"/>
      <c r="M109" s="8">
        <v>65749541.07</v>
      </c>
    </row>
    <row r="110" spans="1:25" hidden="1" x14ac:dyDescent="0.4">
      <c r="A110" s="5"/>
      <c r="D110" s="140" t="s">
        <v>60</v>
      </c>
      <c r="E110" s="136"/>
      <c r="F110" s="136"/>
      <c r="G110" s="8">
        <f>+G109-G80</f>
        <v>0</v>
      </c>
      <c r="H110" s="8"/>
      <c r="I110" s="8">
        <f>+I109-I80</f>
        <v>0</v>
      </c>
      <c r="J110" s="8"/>
      <c r="K110" s="8">
        <f>+K109-K80</f>
        <v>0</v>
      </c>
      <c r="L110" s="8"/>
      <c r="M110" s="8">
        <f>+M109-M80</f>
        <v>0</v>
      </c>
    </row>
    <row r="111" spans="1:25" x14ac:dyDescent="0.4">
      <c r="A111" s="5"/>
      <c r="E111" s="136"/>
      <c r="F111" s="136"/>
    </row>
    <row r="112" spans="1:25" x14ac:dyDescent="0.4">
      <c r="E112" s="136"/>
      <c r="F112" s="136"/>
    </row>
    <row r="113" spans="5:6" x14ac:dyDescent="0.4">
      <c r="E113" s="136"/>
      <c r="F113" s="136"/>
    </row>
    <row r="114" spans="5:6" x14ac:dyDescent="0.4">
      <c r="E114" s="136"/>
      <c r="F114" s="136"/>
    </row>
    <row r="115" spans="5:6" x14ac:dyDescent="0.4">
      <c r="E115" s="136"/>
      <c r="F115" s="136"/>
    </row>
    <row r="116" spans="5:6" x14ac:dyDescent="0.4">
      <c r="E116" s="136"/>
      <c r="F116" s="136"/>
    </row>
    <row r="117" spans="5:6" x14ac:dyDescent="0.4">
      <c r="E117" s="136"/>
      <c r="F117" s="136"/>
    </row>
    <row r="118" spans="5:6" x14ac:dyDescent="0.4">
      <c r="E118" s="136"/>
      <c r="F118" s="136"/>
    </row>
    <row r="119" spans="5:6" x14ac:dyDescent="0.4">
      <c r="E119" s="136"/>
      <c r="F119" s="136"/>
    </row>
    <row r="120" spans="5:6" x14ac:dyDescent="0.4">
      <c r="E120" s="136"/>
      <c r="F120" s="136"/>
    </row>
    <row r="121" spans="5:6" x14ac:dyDescent="0.4">
      <c r="E121" s="136"/>
      <c r="F121" s="136"/>
    </row>
    <row r="122" spans="5:6" x14ac:dyDescent="0.4">
      <c r="E122" s="136"/>
      <c r="F122" s="136"/>
    </row>
    <row r="123" spans="5:6" x14ac:dyDescent="0.4">
      <c r="E123" s="136"/>
      <c r="F123" s="136"/>
    </row>
    <row r="124" spans="5:6" x14ac:dyDescent="0.4">
      <c r="E124" s="136"/>
      <c r="F124" s="136"/>
    </row>
    <row r="125" spans="5:6" x14ac:dyDescent="0.4">
      <c r="E125" s="136"/>
      <c r="F125" s="136"/>
    </row>
    <row r="126" spans="5:6" x14ac:dyDescent="0.4">
      <c r="E126" s="136"/>
      <c r="F126" s="136"/>
    </row>
    <row r="127" spans="5:6" x14ac:dyDescent="0.4">
      <c r="E127" s="136"/>
      <c r="F127" s="136"/>
    </row>
    <row r="128" spans="5:6" x14ac:dyDescent="0.4">
      <c r="E128" s="136"/>
      <c r="F128" s="136"/>
    </row>
    <row r="129" spans="5:6" x14ac:dyDescent="0.4">
      <c r="E129" s="136"/>
      <c r="F129" s="136"/>
    </row>
    <row r="130" spans="5:6" x14ac:dyDescent="0.4">
      <c r="E130" s="136"/>
      <c r="F130" s="136"/>
    </row>
    <row r="131" spans="5:6" x14ac:dyDescent="0.4">
      <c r="E131" s="136"/>
      <c r="F131" s="136"/>
    </row>
    <row r="132" spans="5:6" x14ac:dyDescent="0.4">
      <c r="E132" s="136"/>
      <c r="F132" s="136"/>
    </row>
    <row r="133" spans="5:6" x14ac:dyDescent="0.4">
      <c r="E133" s="136"/>
      <c r="F133" s="136"/>
    </row>
    <row r="134" spans="5:6" x14ac:dyDescent="0.4">
      <c r="E134" s="136"/>
      <c r="F134" s="136"/>
    </row>
    <row r="135" spans="5:6" x14ac:dyDescent="0.4">
      <c r="E135" s="136"/>
      <c r="F135" s="136"/>
    </row>
    <row r="136" spans="5:6" x14ac:dyDescent="0.4">
      <c r="E136" s="136"/>
      <c r="F136" s="136"/>
    </row>
    <row r="137" spans="5:6" x14ac:dyDescent="0.4">
      <c r="E137" s="136"/>
      <c r="F137" s="136"/>
    </row>
    <row r="138" spans="5:6" x14ac:dyDescent="0.4">
      <c r="E138" s="136"/>
      <c r="F138" s="136"/>
    </row>
    <row r="139" spans="5:6" x14ac:dyDescent="0.4">
      <c r="E139" s="136"/>
      <c r="F139" s="136"/>
    </row>
    <row r="140" spans="5:6" x14ac:dyDescent="0.4">
      <c r="E140" s="136"/>
      <c r="F140" s="136"/>
    </row>
    <row r="141" spans="5:6" x14ac:dyDescent="0.4">
      <c r="E141" s="136"/>
      <c r="F141" s="136"/>
    </row>
  </sheetData>
  <mergeCells count="17">
    <mergeCell ref="G6:M6"/>
    <mergeCell ref="G7:I7"/>
    <mergeCell ref="K1:M1"/>
    <mergeCell ref="K51:M51"/>
    <mergeCell ref="G8:M8"/>
    <mergeCell ref="A4:M4"/>
    <mergeCell ref="A2:M2"/>
    <mergeCell ref="A3:M3"/>
    <mergeCell ref="K7:M7"/>
    <mergeCell ref="A107:M107"/>
    <mergeCell ref="G57:I57"/>
    <mergeCell ref="A52:M52"/>
    <mergeCell ref="A53:M53"/>
    <mergeCell ref="K57:M57"/>
    <mergeCell ref="G56:M56"/>
    <mergeCell ref="A54:M54"/>
    <mergeCell ref="G58:M58"/>
  </mergeCells>
  <phoneticPr fontId="0" type="noConversion"/>
  <pageMargins left="0.55118110236220497" right="0" top="0.66929133858267698" bottom="0" header="0.35433070866141703" footer="0"/>
  <pageSetup paperSize="9" scale="93" firstPageNumber="10" fitToHeight="2" orientation="portrait" useFirstPageNumber="1" r:id="rId1"/>
  <headerFooter alignWithMargins="0">
    <oddFooter>&amp;C&amp;"Angsana New,Regular"&amp;P</oddFooter>
  </headerFooter>
  <rowBreaks count="1" manualBreakCount="1">
    <brk id="50" max="12" man="1"/>
  </rowBreaks>
  <ignoredErrors>
    <ignoredError sqref="H59 J59 L9 J9 H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งบแสดงฐานะการเงิน Q3_63</vt:lpstr>
      <vt:lpstr>งบกำไรขาดทุน Q3_63</vt:lpstr>
      <vt:lpstr>เปลี่ยนแปลงรวม</vt:lpstr>
      <vt:lpstr>เปลี่ยนแปลงเฉพาะ</vt:lpstr>
      <vt:lpstr>งบกระแส</vt:lpstr>
      <vt:lpstr>'งบแสดงฐานะการเงิน Q3_63'!chaiyut</vt:lpstr>
      <vt:lpstr>'งบกำไรขาดทุน Q3_63'!chaiyut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Q3_63'!Print_Area</vt:lpstr>
      <vt:lpstr>งบกระแส!Print_Area</vt:lpstr>
      <vt:lpstr>'งบกำไรขาดทุน Q3_63'!Print_Area</vt:lpstr>
      <vt:lpstr>'งบกำไรขาดทุน Q3_63'!Print_Titles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2020-11-10T10:05:38Z</cp:lastPrinted>
  <dcterms:created xsi:type="dcterms:W3CDTF">2003-04-30T06:44:25Z</dcterms:created>
  <dcterms:modified xsi:type="dcterms:W3CDTF">2020-11-11T08:30:17Z</dcterms:modified>
</cp:coreProperties>
</file>