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1\9.Draft AMT\Q3-2021 (AMT)\AMT Q3-2021 (Draft Final) ล่าสุด\"/>
    </mc:Choice>
  </mc:AlternateContent>
  <xr:revisionPtr revIDLastSave="0" documentId="13_ncr:1_{CD7620D1-8DF8-4437-A4F6-C3029CD3D852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3_64" sheetId="53" r:id="rId1"/>
    <sheet name="งบกำไรขาดทุน Q3_64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Q3_64'!$A$1:$L$141</definedName>
    <definedName name="chaiyut" localSheetId="1">'งบกำไรขาดทุน Q3_64'!$A$1:$L$97</definedName>
    <definedName name="_xlnm.Database">#REF!</definedName>
    <definedName name="OLE_LINK3" localSheetId="4">งบกระแส!$A$106</definedName>
    <definedName name="prattana" localSheetId="4">งบกระแส!$A$2:$M$107</definedName>
    <definedName name="_xlnm.Print_Area" localSheetId="3">เปลี่ยนแปลงเฉพาะ!$A$1:$P$44</definedName>
    <definedName name="_xlnm.Print_Area" localSheetId="2">เปลี่ยนแปลงรวม!$A$1:$X$46</definedName>
    <definedName name="_xlnm.Print_Area" localSheetId="0">'งบแสดงฐานะการเงิน Q3_64'!$A$1:$L$140</definedName>
    <definedName name="_xlnm.Print_Area" localSheetId="4">งบกระแส!$A$1:$M$107</definedName>
    <definedName name="_xlnm.Print_Area" localSheetId="1">'งบกำไรขาดทุน Q3_64'!$A$1:$L$198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49" l="1"/>
  <c r="L32" i="48"/>
  <c r="H30" i="49"/>
  <c r="H31" i="48"/>
  <c r="J111" i="53" l="1"/>
  <c r="F111" i="53"/>
  <c r="L32" i="49"/>
  <c r="R32" i="49"/>
  <c r="L33" i="48"/>
  <c r="P33" i="48" s="1"/>
  <c r="R29" i="49"/>
  <c r="T29" i="49" s="1"/>
  <c r="X29" i="49" s="1"/>
  <c r="T32" i="49" l="1"/>
  <c r="X32" i="49" s="1"/>
  <c r="P30" i="48"/>
  <c r="M75" i="52" l="1"/>
  <c r="K75" i="52"/>
  <c r="G75" i="52"/>
  <c r="I75" i="52"/>
  <c r="L172" i="50" l="1"/>
  <c r="J172" i="50"/>
  <c r="H172" i="50"/>
  <c r="F172" i="50"/>
  <c r="L166" i="50"/>
  <c r="J166" i="50"/>
  <c r="H166" i="50"/>
  <c r="F166" i="50"/>
  <c r="H155" i="50"/>
  <c r="F155" i="50"/>
  <c r="F154" i="50"/>
  <c r="A150" i="50"/>
  <c r="A148" i="50"/>
  <c r="L124" i="50"/>
  <c r="J124" i="50"/>
  <c r="H124" i="50"/>
  <c r="F124" i="50"/>
  <c r="L119" i="50"/>
  <c r="J119" i="50"/>
  <c r="H119" i="50"/>
  <c r="F119" i="50"/>
  <c r="L105" i="50"/>
  <c r="L155" i="50" s="1"/>
  <c r="J105" i="50"/>
  <c r="J155" i="50" s="1"/>
  <c r="F68" i="50"/>
  <c r="H125" i="50" l="1"/>
  <c r="H127" i="50" s="1"/>
  <c r="H129" i="50" s="1"/>
  <c r="H157" i="50" s="1"/>
  <c r="H168" i="50" s="1"/>
  <c r="H171" i="50" s="1"/>
  <c r="H173" i="50" s="1"/>
  <c r="P33" i="49"/>
  <c r="J125" i="50"/>
  <c r="J127" i="50" s="1"/>
  <c r="J129" i="50" s="1"/>
  <c r="J132" i="50" s="1"/>
  <c r="F125" i="50"/>
  <c r="F127" i="50" s="1"/>
  <c r="F129" i="50" s="1"/>
  <c r="F132" i="50" s="1"/>
  <c r="L125" i="50"/>
  <c r="L127" i="50" s="1"/>
  <c r="L129" i="50" s="1"/>
  <c r="L132" i="50" s="1"/>
  <c r="M67" i="52"/>
  <c r="I67" i="52"/>
  <c r="P17" i="48"/>
  <c r="P16" i="48"/>
  <c r="P13" i="48"/>
  <c r="R17" i="49"/>
  <c r="T17" i="49" s="1"/>
  <c r="X17" i="49" s="1"/>
  <c r="R16" i="49"/>
  <c r="T16" i="49" s="1"/>
  <c r="X16" i="49" s="1"/>
  <c r="R13" i="49"/>
  <c r="T13" i="49" s="1"/>
  <c r="X13" i="49" s="1"/>
  <c r="F74" i="50"/>
  <c r="L28" i="50"/>
  <c r="L21" i="50"/>
  <c r="L8" i="50"/>
  <c r="H28" i="50"/>
  <c r="H21" i="50"/>
  <c r="J28" i="50"/>
  <c r="F28" i="50"/>
  <c r="F157" i="50" l="1"/>
  <c r="F168" i="50" s="1"/>
  <c r="F171" i="50" s="1"/>
  <c r="F173" i="50" s="1"/>
  <c r="H132" i="50"/>
  <c r="H139" i="50" s="1"/>
  <c r="J157" i="50"/>
  <c r="J168" i="50" s="1"/>
  <c r="J171" i="50" s="1"/>
  <c r="J173" i="50" s="1"/>
  <c r="L157" i="50"/>
  <c r="L168" i="50" s="1"/>
  <c r="L171" i="50" s="1"/>
  <c r="L173" i="50" s="1"/>
  <c r="F136" i="50"/>
  <c r="F139" i="50"/>
  <c r="F134" i="50"/>
  <c r="L134" i="50"/>
  <c r="L139" i="50"/>
  <c r="L136" i="50"/>
  <c r="J139" i="50"/>
  <c r="J134" i="50"/>
  <c r="J136" i="50"/>
  <c r="L29" i="50"/>
  <c r="L31" i="50" s="1"/>
  <c r="L33" i="50" s="1"/>
  <c r="L36" i="50" s="1"/>
  <c r="L43" i="50" s="1"/>
  <c r="H29" i="50"/>
  <c r="H31" i="50" s="1"/>
  <c r="H33" i="50" s="1"/>
  <c r="H36" i="50" s="1"/>
  <c r="L27" i="53"/>
  <c r="H27" i="53"/>
  <c r="H136" i="50" l="1"/>
  <c r="H134" i="50"/>
  <c r="L38" i="50"/>
  <c r="L40" i="50"/>
  <c r="H43" i="50"/>
  <c r="H40" i="50"/>
  <c r="H38" i="50"/>
  <c r="F27" i="53" l="1"/>
  <c r="J27" i="53" l="1"/>
  <c r="P31" i="48"/>
  <c r="P29" i="48"/>
  <c r="B22" i="48"/>
  <c r="R30" i="49"/>
  <c r="T30" i="49" s="1"/>
  <c r="X30" i="49" s="1"/>
  <c r="R28" i="49"/>
  <c r="T28" i="49" s="1"/>
  <c r="X28" i="49" s="1"/>
  <c r="F21" i="50" l="1"/>
  <c r="F29" i="50" s="1"/>
  <c r="F31" i="50" s="1"/>
  <c r="F69" i="53"/>
  <c r="L7" i="53"/>
  <c r="L54" i="53" s="1"/>
  <c r="L101" i="53" s="1"/>
  <c r="N22" i="48"/>
  <c r="N20" i="48" s="1"/>
  <c r="N24" i="48" s="1"/>
  <c r="P18" i="48"/>
  <c r="P21" i="49"/>
  <c r="R21" i="49" s="1"/>
  <c r="T21" i="49" s="1"/>
  <c r="X21" i="49" s="1"/>
  <c r="K8" i="52"/>
  <c r="K58" i="52" s="1"/>
  <c r="M8" i="52"/>
  <c r="M58" i="52" s="1"/>
  <c r="L74" i="50"/>
  <c r="L68" i="50"/>
  <c r="H74" i="50"/>
  <c r="H68" i="50"/>
  <c r="L57" i="50"/>
  <c r="L75" i="53"/>
  <c r="L69" i="53"/>
  <c r="H75" i="53"/>
  <c r="H69" i="53"/>
  <c r="L38" i="53"/>
  <c r="H38" i="53"/>
  <c r="J21" i="50"/>
  <c r="J29" i="50" s="1"/>
  <c r="J31" i="50" s="1"/>
  <c r="K67" i="52"/>
  <c r="F38" i="53"/>
  <c r="J38" i="53"/>
  <c r="V33" i="49"/>
  <c r="V37" i="49" s="1"/>
  <c r="F119" i="53" s="1"/>
  <c r="J8" i="50"/>
  <c r="J57" i="50" s="1"/>
  <c r="F75" i="53"/>
  <c r="J75" i="53"/>
  <c r="A4" i="52"/>
  <c r="A53" i="52" s="1"/>
  <c r="G57" i="52"/>
  <c r="G58" i="52"/>
  <c r="I58" i="52"/>
  <c r="G67" i="52"/>
  <c r="O78" i="52"/>
  <c r="P78" i="52"/>
  <c r="L19" i="48"/>
  <c r="P19" i="48" s="1"/>
  <c r="D24" i="48"/>
  <c r="F24" i="48"/>
  <c r="H24" i="48"/>
  <c r="J24" i="48"/>
  <c r="P26" i="48"/>
  <c r="P32" i="48"/>
  <c r="D38" i="48"/>
  <c r="F38" i="48"/>
  <c r="J112" i="53" s="1"/>
  <c r="H38" i="48"/>
  <c r="J113" i="53" s="1"/>
  <c r="J38" i="48"/>
  <c r="J115" i="53" s="1"/>
  <c r="R18" i="49"/>
  <c r="T18" i="49" s="1"/>
  <c r="X18" i="49" s="1"/>
  <c r="N19" i="49"/>
  <c r="N23" i="49" s="1"/>
  <c r="V23" i="49"/>
  <c r="D23" i="49"/>
  <c r="F23" i="49"/>
  <c r="H23" i="49"/>
  <c r="J23" i="49"/>
  <c r="R25" i="49"/>
  <c r="T25" i="49" s="1"/>
  <c r="X25" i="49" s="1"/>
  <c r="R31" i="49"/>
  <c r="T31" i="49" s="1"/>
  <c r="X31" i="49" s="1"/>
  <c r="N33" i="49"/>
  <c r="N37" i="49" s="1"/>
  <c r="D37" i="49"/>
  <c r="F37" i="49"/>
  <c r="F112" i="53" s="1"/>
  <c r="H37" i="49"/>
  <c r="F113" i="53" s="1"/>
  <c r="J37" i="49"/>
  <c r="F115" i="53" s="1"/>
  <c r="A51" i="50"/>
  <c r="A53" i="50"/>
  <c r="F56" i="50"/>
  <c r="F57" i="50"/>
  <c r="H57" i="50"/>
  <c r="P35" i="49"/>
  <c r="L35" i="49" s="1"/>
  <c r="J68" i="50"/>
  <c r="N34" i="48" s="1"/>
  <c r="N36" i="48" s="1"/>
  <c r="L36" i="48" s="1"/>
  <c r="P36" i="48" s="1"/>
  <c r="J74" i="50"/>
  <c r="J7" i="53"/>
  <c r="J54" i="53" s="1"/>
  <c r="J101" i="53" s="1"/>
  <c r="A49" i="53"/>
  <c r="A96" i="53" s="1"/>
  <c r="A50" i="53"/>
  <c r="A97" i="53" s="1"/>
  <c r="A51" i="53"/>
  <c r="A98" i="53" s="1"/>
  <c r="F54" i="53"/>
  <c r="F101" i="53" s="1"/>
  <c r="H54" i="53"/>
  <c r="H101" i="53" s="1"/>
  <c r="H118" i="53"/>
  <c r="H120" i="53" s="1"/>
  <c r="L118" i="53"/>
  <c r="L119" i="53"/>
  <c r="J69" i="53"/>
  <c r="R35" i="49" l="1"/>
  <c r="T35" i="49" s="1"/>
  <c r="X35" i="49" s="1"/>
  <c r="L77" i="53"/>
  <c r="P22" i="48"/>
  <c r="N38" i="48"/>
  <c r="F33" i="50"/>
  <c r="F36" i="50" s="1"/>
  <c r="P37" i="49"/>
  <c r="P19" i="49"/>
  <c r="P23" i="49" s="1"/>
  <c r="L120" i="53"/>
  <c r="Q26" i="48" s="1"/>
  <c r="Z25" i="49"/>
  <c r="H77" i="53"/>
  <c r="H121" i="53" s="1"/>
  <c r="H39" i="53"/>
  <c r="J77" i="53"/>
  <c r="F77" i="53"/>
  <c r="F39" i="53"/>
  <c r="R33" i="49"/>
  <c r="L39" i="53"/>
  <c r="J33" i="50"/>
  <c r="J36" i="50" s="1"/>
  <c r="J39" i="53"/>
  <c r="R37" i="49" l="1"/>
  <c r="F117" i="53" s="1"/>
  <c r="R19" i="49"/>
  <c r="R23" i="49" s="1"/>
  <c r="G10" i="52"/>
  <c r="G22" i="52" s="1"/>
  <c r="G38" i="52" s="1"/>
  <c r="G41" i="52" s="1"/>
  <c r="G77" i="52" s="1"/>
  <c r="G79" i="52" s="1"/>
  <c r="O79" i="52" s="1"/>
  <c r="F59" i="50"/>
  <c r="F70" i="50" s="1"/>
  <c r="F73" i="50" s="1"/>
  <c r="F75" i="50" s="1"/>
  <c r="I10" i="52"/>
  <c r="L121" i="53"/>
  <c r="L141" i="53" s="1"/>
  <c r="H141" i="53"/>
  <c r="J59" i="50"/>
  <c r="J70" i="50" s="1"/>
  <c r="J73" i="50" s="1"/>
  <c r="J75" i="50" s="1"/>
  <c r="K10" i="52"/>
  <c r="K22" i="52" s="1"/>
  <c r="K38" i="52" s="1"/>
  <c r="K41" i="52" s="1"/>
  <c r="K77" i="52" s="1"/>
  <c r="K79" i="52" s="1"/>
  <c r="P79" i="52" s="1"/>
  <c r="M10" i="52"/>
  <c r="H59" i="50"/>
  <c r="H70" i="50" s="1"/>
  <c r="H73" i="50" s="1"/>
  <c r="H75" i="50" s="1"/>
  <c r="L19" i="49"/>
  <c r="L23" i="49" s="1"/>
  <c r="L59" i="50"/>
  <c r="L70" i="50" s="1"/>
  <c r="L73" i="50" s="1"/>
  <c r="L75" i="50" s="1"/>
  <c r="L20" i="48"/>
  <c r="F40" i="50"/>
  <c r="F38" i="50"/>
  <c r="F43" i="50"/>
  <c r="L33" i="49"/>
  <c r="L34" i="48"/>
  <c r="J43" i="50"/>
  <c r="J40" i="50"/>
  <c r="J38" i="50"/>
  <c r="I22" i="52" l="1"/>
  <c r="I38" i="52" s="1"/>
  <c r="I41" i="52" s="1"/>
  <c r="I77" i="52" s="1"/>
  <c r="I79" i="52" s="1"/>
  <c r="I110" i="52" s="1"/>
  <c r="M22" i="52"/>
  <c r="M38" i="52" s="1"/>
  <c r="M41" i="52" s="1"/>
  <c r="M77" i="52" s="1"/>
  <c r="M79" i="52" s="1"/>
  <c r="M110" i="52" s="1"/>
  <c r="G110" i="52"/>
  <c r="T19" i="49"/>
  <c r="X19" i="49" s="1"/>
  <c r="X23" i="49" s="1"/>
  <c r="K110" i="52"/>
  <c r="P34" i="48"/>
  <c r="P38" i="48" s="1"/>
  <c r="L38" i="48"/>
  <c r="J116" i="53" s="1"/>
  <c r="J118" i="53" s="1"/>
  <c r="J120" i="53" s="1"/>
  <c r="J121" i="53" s="1"/>
  <c r="J141" i="53" s="1"/>
  <c r="P20" i="48"/>
  <c r="P24" i="48" s="1"/>
  <c r="L24" i="48"/>
  <c r="T33" i="49"/>
  <c r="L37" i="49"/>
  <c r="F116" i="53" s="1"/>
  <c r="F118" i="53" s="1"/>
  <c r="F120" i="53" s="1"/>
  <c r="F121" i="53" s="1"/>
  <c r="F141" i="53" s="1"/>
  <c r="T23" i="49" l="1"/>
  <c r="Q38" i="48"/>
  <c r="X33" i="49"/>
  <c r="X37" i="49" s="1"/>
  <c r="Z37" i="49" s="1"/>
  <c r="T37" i="49"/>
</calcChain>
</file>

<file path=xl/sharedStrings.xml><?xml version="1.0" encoding="utf-8"?>
<sst xmlns="http://schemas.openxmlformats.org/spreadsheetml/2006/main" count="432" uniqueCount="238">
  <si>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</si>
  <si>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</si>
  <si>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</si>
  <si>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</si>
  <si>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</si>
  <si>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</si>
  <si>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</si>
  <si>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</si>
  <si>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</si>
  <si>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</si>
  <si>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</si>
  <si>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</si>
  <si>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</si>
  <si>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</si>
  <si>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</si>
  <si>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</si>
  <si>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</si>
  <si>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</si>
  <si>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</si>
  <si>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</si>
  <si>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</si>
  <si>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</si>
  <si>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</si>
  <si>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</si>
  <si>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</si>
  <si>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</si>
  <si>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</si>
  <si>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</si>
  <si>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</si>
  <si>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</si>
  <si>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</si>
  <si>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</si>
  <si>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</si>
  <si>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</si>
  <si>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</si>
  <si>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</si>
  <si>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</si>
  <si>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</si>
  <si>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</si>
  <si>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</si>
  <si>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</si>
  <si>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</si>
  <si>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</si>
  <si>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</si>
  <si>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</si>
  <si>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</si>
  <si>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</si>
  <si>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</si>
  <si>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</si>
  <si>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</si>
  <si>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</si>
  <si>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</si>
  <si>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</si>
  <si>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</si>
  <si>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</si>
  <si>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</si>
  <si>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</si>
  <si>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</si>
  <si>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</si>
  <si>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</si>
  <si>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</si>
  <si>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</si>
  <si>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</si>
  <si>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</si>
  <si>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</si>
  <si>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</si>
  <si>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</si>
  <si>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</si>
  <si>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</si>
  <si>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</si>
  <si>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</si>
  <si>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</si>
  <si>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</si>
  <si>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</si>
  <si>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</si>
  <si>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</si>
  <si>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</si>
  <si>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</si>
  <si>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</si>
  <si>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</si>
  <si>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</si>
  <si>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</si>
  <si>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</si>
  <si>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</si>
  <si>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</si>
  <si>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</si>
  <si>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</si>
  <si>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</si>
  <si>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</si>
  <si>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</si>
  <si>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</si>
  <si>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</si>
  <si>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</si>
  <si>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</si>
  <si>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</si>
  <si>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</si>
  <si>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</si>
  <si>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</si>
  <si>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</si>
  <si>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</si>
  <si>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</si>
  <si>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</si>
  <si>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</si>
  <si>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</si>
  <si>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</si>
  <si>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</si>
  <si>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</si>
  <si>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</si>
  <si>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</si>
  <si>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</si>
  <si>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</si>
  <si>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</si>
  <si>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</si>
  <si>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</si>
  <si>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</si>
  <si>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</si>
  <si>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</si>
  <si>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</si>
  <si>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</si>
  <si>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</si>
  <si>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</si>
  <si>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</si>
  <si>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</si>
  <si>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</si>
  <si>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</si>
  <si>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</si>
  <si>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</si>
  <si>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</si>
  <si>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</si>
  <si>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</si>
  <si>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</si>
  <si>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</si>
  <si>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</si>
  <si>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</si>
  <si>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</si>
  <si>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</si>
  <si>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</si>
  <si>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</si>
  <si>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</si>
  <si>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</si>
  <si>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</si>
  <si>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</si>
  <si>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</si>
  <si>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</si>
  <si>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</si>
  <si>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</si>
  <si>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</si>
  <si>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</si>
  <si>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</si>
  <si>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</si>
  <si>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</si>
  <si>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</si>
  <si>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</si>
  <si>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</si>
  <si>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</si>
  <si>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</si>
  <si>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</si>
  <si>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</si>
  <si>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</si>
  <si>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</si>
  <si>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</si>
  <si>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</si>
  <si>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</si>
  <si>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</si>
  <si>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</si>
  <si>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เงินปันผลรับจากบริษัทย่อย</t>
  </si>
  <si>
    <t>กำไรจากอัตราแลกเปลี่ยน</t>
  </si>
  <si>
    <t xml:space="preserve">      กำไรขาดทุนเบ็ดเสร็จรวมสำหรับงวด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</si>
  <si>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</si>
  <si>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</si>
  <si>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</si>
  <si>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</si>
  <si>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</si>
  <si>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</si>
  <si>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</si>
  <si>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</si>
  <si>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</si>
  <si>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2563</t>
  </si>
  <si>
    <t>เงินรับล่วงหน้าค่าหุ้น</t>
  </si>
  <si>
    <t>ยอดคงเหลือ ณ วันที่  1 มกราคม 2563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</si>
  <si>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</si>
  <si>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</si>
  <si>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</si>
  <si>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</si>
  <si>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</si>
  <si>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</si>
  <si>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</si>
  <si>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</si>
  <si>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</si>
  <si>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</si>
  <si>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 xml:space="preserve">ประมาณการหนี้สินไม่หมุนเวียน - </t>
  </si>
  <si>
    <t>กำไรที่ยังไม่เกิดขึ้นจากการวัดมูลค่าสินทรัพย์ทางการเงินอื่น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</si>
  <si>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</si>
  <si>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</si>
  <si>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</si>
  <si>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</si>
  <si>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</si>
  <si>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</si>
  <si>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</si>
  <si>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</si>
  <si>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31 ธันวาคม 2563</t>
  </si>
  <si>
    <t>- หุ้นสามัญ  6,640,441,480  หุ้น ในปี2563</t>
  </si>
  <si>
    <t>ยอดคงเหลือ ณ วันที่  1 มกราคม 2564</t>
  </si>
  <si>
    <t>2564</t>
  </si>
  <si>
    <t>ค่าเผื่อหนี้สงสัยจะสูญ</t>
  </si>
  <si>
    <t>กำไรจากการขายสินทรัพย์ทางการเงินอื่น</t>
  </si>
  <si>
    <t>ขาดทุนจากการขายสินทรัพย์ทางการเงินอื่น</t>
  </si>
  <si>
    <t>ขาดทุน(กำไร)ที่ยังไม่เกิดขึ้น -</t>
  </si>
  <si>
    <t>- จากการวัดมูลค่าสินทรัพย์ทางการเงินอื่น</t>
  </si>
  <si>
    <t>13 , 14</t>
  </si>
  <si>
    <t>8 , 12</t>
  </si>
  <si>
    <t>สินค้าคงเหลือสินทรัพย์ดิจิทัล</t>
  </si>
  <si>
    <t>กำไรจากการขายจากการวัดมูลค่าสินทรัพย์ทางการเงินอื่น</t>
  </si>
  <si>
    <t>จ่ายเงินปันผลของบริษัทใหญ่</t>
  </si>
  <si>
    <t>- หุ้นสามัญ  7,047,006,083  หุ้น ในปี2563</t>
  </si>
  <si>
    <t>- หุ้นสามัญ  11,914,522,230  หุ้น ในปี2564</t>
  </si>
  <si>
    <t>กลับรายการค่าเผื่อหนี้สงสัยจะสูญ</t>
  </si>
  <si>
    <t>ขาดทุนจากมูลค่าสินค้าคงเหลือลดลง</t>
  </si>
  <si>
    <t>6 , 8</t>
  </si>
  <si>
    <t xml:space="preserve">     โอนผลกำไร(ขาดทุน)จากการประมาณการตาม</t>
  </si>
  <si>
    <t xml:space="preserve">      -หลักคณิตศาสตร์ประกันภัยไปยังกำไรสะสม</t>
  </si>
  <si>
    <t>ลูกหนี้การค้า-สุทธิ</t>
  </si>
  <si>
    <t>ณ วันที่ 30 กันยายน 2564</t>
  </si>
  <si>
    <t>30 กันยายน 2564</t>
  </si>
  <si>
    <t>สำหรับงวดเก้าเดือนสิ้นสุดวันที่ 30 กันยายน 2564</t>
  </si>
  <si>
    <t>สำหรับงวดเก้าเดือนสิ้นสุดวันที่ 30 กันยายน</t>
  </si>
  <si>
    <t>สำหรับงวดสามเดือนสิ้นสุดวันที่ 30 กันยายน 2564</t>
  </si>
  <si>
    <t>สำหรับงวดสามเดือนสิ้นสุดวันที่ 30 กันยายน</t>
  </si>
  <si>
    <t>ยอดคงเหลือ ณ วันที่ 30 กันยายน 2563</t>
  </si>
  <si>
    <t>ยอดคงเหลือ ณ วันที่ 30 กันยายน 2564</t>
  </si>
  <si>
    <t>กำไรจากการขายสินทรัพย์หมุนเวียนที่จัดประเภทเป็นสินทรัพย์ที่ถือไว้เพื่อขาย</t>
  </si>
  <si>
    <t xml:space="preserve">      เพิ่มทุนจากการออกหุ้นสามัญใหม่</t>
  </si>
  <si>
    <t xml:space="preserve">     กำไรขาดทุนเบ็ดเสร็จรวมสำหรับงวด</t>
  </si>
  <si>
    <t>- หุ้นสามัญ  8,228,226,901  หุ้น ในปี2564</t>
  </si>
  <si>
    <t>ค่าเผื่อด้อยค่าเงินลงทุน</t>
  </si>
  <si>
    <t>รายได้บริการ</t>
  </si>
  <si>
    <t>กลับรายการมูลค่าสินค้าคงเหลือลดลง</t>
  </si>
  <si>
    <t>รายได้จากสินทรัพย์ดิจิทัล -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</si>
</sst>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</numFmts>
  <fonts count="38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  <font>
      <sz val="10"/>
      <name val="Angsana New"/>
      <family val="1"/>
    </font>
    <font>
      <sz val="10.5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3" borderId="0" applyNumberFormat="0" applyBorder="0" applyAlignment="0" applyProtection="0"/>
    <xf numFmtId="0" fontId="22" fillId="20" borderId="9" applyNumberFormat="0" applyAlignment="0" applyProtection="0"/>
    <xf numFmtId="0" fontId="23" fillId="20" borderId="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7" borderId="1" applyNumberFormat="0" applyAlignment="0" applyProtection="0"/>
    <xf numFmtId="0" fontId="29" fillId="24" borderId="0" applyNumberFormat="0" applyBorder="0" applyAlignment="0" applyProtection="0"/>
    <xf numFmtId="0" fontId="30" fillId="0" borderId="11" applyNumberFormat="0" applyFill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5" fillId="25" borderId="8" applyNumberFormat="0" applyFont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55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6" fontId="3" fillId="0" borderId="0" xfId="0" applyNumberFormat="1" applyFont="1" applyFill="1" applyBorder="1" applyAlignment="1">
      <alignment horizontal="right"/>
    </xf>
    <xf numFmtId="166" fontId="3" fillId="0" borderId="0" xfId="19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/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6" fontId="3" fillId="0" borderId="0" xfId="19" quotePrefix="1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166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6" fontId="13" fillId="0" borderId="0" xfId="0" applyNumberFormat="1" applyFont="1" applyFill="1"/>
    <xf numFmtId="0" fontId="14" fillId="0" borderId="0" xfId="0" applyNumberFormat="1" applyFont="1" applyFill="1" applyAlignment="1">
      <alignment horizontal="center"/>
    </xf>
    <xf numFmtId="173" fontId="14" fillId="0" borderId="0" xfId="19" applyNumberFormat="1" applyFont="1" applyFill="1" applyBorder="1"/>
    <xf numFmtId="167" fontId="14" fillId="0" borderId="0" xfId="0" applyNumberFormat="1" applyFont="1" applyFill="1" applyBorder="1"/>
    <xf numFmtId="166" fontId="14" fillId="0" borderId="0" xfId="0" applyNumberFormat="1" applyFont="1" applyFill="1"/>
    <xf numFmtId="43" fontId="3" fillId="0" borderId="0" xfId="19" applyNumberFormat="1" applyFont="1" applyFill="1"/>
    <xf numFmtId="1" fontId="3" fillId="0" borderId="0" xfId="0" applyNumberFormat="1" applyFont="1" applyFill="1" applyBorder="1" applyAlignment="1">
      <alignment horizontal="center"/>
    </xf>
    <xf numFmtId="166" fontId="3" fillId="0" borderId="13" xfId="19" applyNumberFormat="1" applyFont="1" applyFill="1" applyBorder="1" applyAlignment="1">
      <alignment horizontal="center"/>
    </xf>
    <xf numFmtId="39" fontId="16" fillId="0" borderId="0" xfId="0" applyNumberFormat="1" applyFont="1" applyFill="1"/>
    <xf numFmtId="0" fontId="16" fillId="0" borderId="0" xfId="0" applyFont="1" applyFill="1"/>
    <xf numFmtId="43" fontId="16" fillId="0" borderId="0" xfId="19" applyFont="1" applyFill="1"/>
    <xf numFmtId="4" fontId="3" fillId="0" borderId="0" xfId="0" applyNumberFormat="1" applyFont="1" applyFill="1"/>
    <xf numFmtId="43" fontId="3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4" fillId="0" borderId="0" xfId="19" applyNumberFormat="1" applyFont="1" applyFill="1"/>
    <xf numFmtId="43" fontId="14" fillId="0" borderId="0" xfId="0" applyNumberFormat="1" applyFont="1" applyFill="1" applyBorder="1"/>
    <xf numFmtId="43" fontId="14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5" fontId="3" fillId="0" borderId="17" xfId="19" applyNumberFormat="1" applyFont="1" applyFill="1" applyBorder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6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7" fontId="7" fillId="0" borderId="0" xfId="0" applyNumberFormat="1" applyFont="1" applyFill="1"/>
    <xf numFmtId="168" fontId="7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34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6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Border="1" applyAlignment="1"/>
    <xf numFmtId="167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43" fontId="3" fillId="0" borderId="0" xfId="19" applyFont="1" applyFill="1" applyAlignment="1">
      <alignment horizontal="right"/>
    </xf>
    <xf numFmtId="0" fontId="35" fillId="0" borderId="0" xfId="0" applyFont="1" applyFill="1"/>
    <xf numFmtId="0" fontId="3" fillId="0" borderId="0" xfId="0" applyFont="1" applyFill="1" applyAlignment="1">
      <alignment horizontal="center"/>
    </xf>
    <xf numFmtId="166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quotePrefix="1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6" fontId="36" fillId="0" borderId="0" xfId="19" applyNumberFormat="1" applyFont="1" applyFill="1" applyBorder="1" applyAlignment="1">
      <alignment horizontal="center"/>
    </xf>
    <xf numFmtId="43" fontId="36" fillId="0" borderId="0" xfId="19" applyFont="1" applyFill="1" applyAlignment="1">
      <alignment horizontal="center"/>
    </xf>
    <xf numFmtId="43" fontId="36" fillId="0" borderId="12" xfId="19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166" fontId="36" fillId="0" borderId="0" xfId="19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7" fillId="0" borderId="0" xfId="0" applyFont="1" applyFill="1"/>
    <xf numFmtId="0" fontId="3" fillId="0" borderId="0" xfId="0" applyFont="1" applyFill="1" applyAlignment="1">
      <alignment horizontal="center"/>
    </xf>
    <xf numFmtId="166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Fill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3"/>
  <sheetViews>
    <sheetView tabSelected="1" view="pageBreakPreview" zoomScaleNormal="100" zoomScaleSheetLayoutView="100" workbookViewId="0">
      <selection activeCell="C7" sqref="C7"/>
    </sheetView>
  </sheetViews>
  <sheetFormatPr defaultColWidth="9.140625" defaultRowHeight="18" x14ac:dyDescent="0.4"/>
  <cols>
    <col min="1" max="2" width="2.7109375" style="5" customWidth="1"/>
    <col min="3" max="3" width="28.85546875" style="5" customWidth="1"/>
    <col min="4" max="4" width="6.28515625" style="129" customWidth="1"/>
    <col min="5" max="5" width="0.85546875" style="129" customWidth="1"/>
    <col min="6" max="6" width="14.5703125" style="129" customWidth="1"/>
    <col min="7" max="7" width="0.7109375" style="129" customWidth="1"/>
    <col min="8" max="8" width="13.42578125" style="129" customWidth="1"/>
    <col min="9" max="9" width="0.85546875" style="5" customWidth="1"/>
    <col min="10" max="10" width="14.85546875" style="6" customWidth="1"/>
    <col min="11" max="11" width="1" style="6" customWidth="1"/>
    <col min="12" max="12" width="14" style="6" customWidth="1"/>
    <col min="13" max="13" width="15.7109375" style="105" customWidth="1"/>
    <col min="14" max="14" width="2.7109375" style="105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3"/>
      <c r="E1" s="23"/>
      <c r="F1" s="10"/>
      <c r="G1" s="10"/>
      <c r="H1" s="10"/>
      <c r="J1" s="10"/>
      <c r="K1" s="10"/>
      <c r="L1" s="10"/>
      <c r="O1" s="105"/>
      <c r="P1" s="105"/>
      <c r="Q1" s="105"/>
      <c r="R1" s="105"/>
    </row>
    <row r="2" spans="1:18" x14ac:dyDescent="0.4">
      <c r="A2" s="142" t="s">
        <v>52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9"/>
      <c r="N2" s="19"/>
    </row>
    <row r="3" spans="1:18" ht="18" customHeight="1" x14ac:dyDescent="0.4">
      <c r="A3" s="142" t="s">
        <v>90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8" ht="20.25" customHeight="1" x14ac:dyDescent="0.4">
      <c r="A4" s="142" t="s">
        <v>222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8" x14ac:dyDescent="0.4">
      <c r="A5" s="129"/>
      <c r="B5" s="129"/>
      <c r="F5" s="143" t="s">
        <v>13</v>
      </c>
      <c r="G5" s="143"/>
      <c r="H5" s="143"/>
      <c r="I5" s="143"/>
      <c r="J5" s="143"/>
      <c r="K5" s="143"/>
      <c r="L5" s="143"/>
    </row>
    <row r="6" spans="1:18" x14ac:dyDescent="0.4">
      <c r="F6" s="144" t="s">
        <v>34</v>
      </c>
      <c r="G6" s="144"/>
      <c r="H6" s="144"/>
      <c r="J6" s="145" t="s">
        <v>35</v>
      </c>
      <c r="K6" s="145"/>
      <c r="L6" s="145"/>
    </row>
    <row r="7" spans="1:18" x14ac:dyDescent="0.4">
      <c r="D7" s="128" t="s">
        <v>40</v>
      </c>
      <c r="E7" s="19"/>
      <c r="F7" s="30" t="s">
        <v>223</v>
      </c>
      <c r="G7" s="20"/>
      <c r="H7" s="30" t="s">
        <v>200</v>
      </c>
      <c r="J7" s="30" t="str">
        <f>+F7</f>
        <v>30 กันยายน 2564</v>
      </c>
      <c r="K7" s="20"/>
      <c r="L7" s="30" t="str">
        <f>+H7</f>
        <v>31 ธันวาคม 2563</v>
      </c>
    </row>
    <row r="8" spans="1:18" s="44" customFormat="1" ht="18" customHeight="1" x14ac:dyDescent="0.35">
      <c r="D8" s="40"/>
      <c r="E8" s="40"/>
      <c r="F8" s="100" t="s">
        <v>169</v>
      </c>
      <c r="G8" s="100"/>
      <c r="H8" s="100" t="s">
        <v>170</v>
      </c>
      <c r="I8" s="101"/>
      <c r="J8" s="100" t="s">
        <v>169</v>
      </c>
      <c r="K8" s="100"/>
      <c r="L8" s="100" t="s">
        <v>170</v>
      </c>
      <c r="M8" s="40"/>
      <c r="N8" s="40"/>
    </row>
    <row r="9" spans="1:18" s="44" customFormat="1" ht="18" customHeight="1" x14ac:dyDescent="0.35">
      <c r="D9" s="40"/>
      <c r="E9" s="40"/>
      <c r="F9" s="100" t="s">
        <v>171</v>
      </c>
      <c r="G9" s="100"/>
      <c r="H9" s="100"/>
      <c r="I9" s="101"/>
      <c r="J9" s="100" t="s">
        <v>171</v>
      </c>
      <c r="K9" s="100"/>
      <c r="L9" s="100"/>
      <c r="M9" s="40"/>
      <c r="N9" s="40"/>
    </row>
    <row r="10" spans="1:18" ht="18" customHeight="1" x14ac:dyDescent="0.4">
      <c r="A10" s="146" t="s">
        <v>5</v>
      </c>
      <c r="B10" s="146"/>
      <c r="C10" s="146"/>
      <c r="D10" s="19"/>
      <c r="E10" s="19"/>
      <c r="F10" s="5"/>
      <c r="G10" s="5"/>
      <c r="H10" s="5"/>
      <c r="J10" s="45"/>
      <c r="K10" s="45"/>
      <c r="L10" s="45"/>
    </row>
    <row r="11" spans="1:18" x14ac:dyDescent="0.4">
      <c r="A11" s="5" t="s">
        <v>6</v>
      </c>
      <c r="F11" s="130"/>
      <c r="G11" s="130"/>
      <c r="H11" s="130"/>
    </row>
    <row r="12" spans="1:18" x14ac:dyDescent="0.4">
      <c r="B12" s="5" t="s">
        <v>14</v>
      </c>
      <c r="D12" s="129">
        <v>4</v>
      </c>
      <c r="F12" s="63">
        <v>197297347.25999999</v>
      </c>
      <c r="G12" s="63"/>
      <c r="H12" s="63">
        <v>150221013.30000001</v>
      </c>
      <c r="I12" s="43"/>
      <c r="J12" s="53">
        <v>53106599.229999997</v>
      </c>
      <c r="K12" s="53"/>
      <c r="L12" s="53">
        <v>90042735.870000005</v>
      </c>
    </row>
    <row r="13" spans="1:18" x14ac:dyDescent="0.4">
      <c r="B13" s="5" t="s">
        <v>221</v>
      </c>
      <c r="F13" s="63"/>
      <c r="G13" s="63"/>
      <c r="H13" s="63"/>
      <c r="I13" s="43"/>
      <c r="J13" s="53"/>
      <c r="K13" s="53"/>
      <c r="L13" s="53"/>
    </row>
    <row r="14" spans="1:18" x14ac:dyDescent="0.4">
      <c r="C14" s="5" t="s">
        <v>36</v>
      </c>
      <c r="D14" s="129">
        <v>5</v>
      </c>
      <c r="F14" s="63">
        <v>132085394.52</v>
      </c>
      <c r="G14" s="63"/>
      <c r="H14" s="63">
        <v>321000</v>
      </c>
      <c r="I14" s="43"/>
      <c r="J14" s="53">
        <v>78981989.010000005</v>
      </c>
      <c r="K14" s="53"/>
      <c r="L14" s="53">
        <v>0</v>
      </c>
      <c r="O14" s="105"/>
      <c r="P14" s="105"/>
      <c r="Q14" s="105"/>
      <c r="R14" s="105"/>
    </row>
    <row r="15" spans="1:18" x14ac:dyDescent="0.4">
      <c r="C15" s="5" t="s">
        <v>33</v>
      </c>
      <c r="D15" s="129">
        <v>3.2</v>
      </c>
      <c r="F15" s="63">
        <v>0</v>
      </c>
      <c r="G15" s="63"/>
      <c r="H15" s="63">
        <v>6642107.7400000002</v>
      </c>
      <c r="I15" s="43"/>
      <c r="J15" s="53">
        <v>5875000</v>
      </c>
      <c r="K15" s="53"/>
      <c r="L15" s="53">
        <v>5875000</v>
      </c>
      <c r="O15" s="105"/>
      <c r="P15" s="105"/>
      <c r="Q15" s="105"/>
      <c r="R15" s="105"/>
    </row>
    <row r="16" spans="1:18" x14ac:dyDescent="0.4">
      <c r="B16" s="5" t="s">
        <v>194</v>
      </c>
      <c r="F16" s="63"/>
      <c r="G16" s="63"/>
      <c r="H16" s="63"/>
      <c r="I16" s="43"/>
      <c r="J16" s="53"/>
      <c r="K16" s="53"/>
      <c r="L16" s="53"/>
      <c r="O16" s="105"/>
      <c r="P16" s="105"/>
      <c r="Q16" s="105"/>
      <c r="R16" s="105"/>
    </row>
    <row r="17" spans="1:18" x14ac:dyDescent="0.4">
      <c r="C17" s="5" t="s">
        <v>78</v>
      </c>
      <c r="D17" s="129">
        <v>6</v>
      </c>
      <c r="F17" s="63">
        <v>78078962.960000008</v>
      </c>
      <c r="G17" s="63"/>
      <c r="H17" s="63">
        <v>6457017.9699999997</v>
      </c>
      <c r="I17" s="43"/>
      <c r="J17" s="53">
        <v>8096006.8800000008</v>
      </c>
      <c r="K17" s="53"/>
      <c r="L17" s="53">
        <v>6166475.6799999997</v>
      </c>
      <c r="O17" s="105"/>
      <c r="P17" s="105"/>
      <c r="Q17" s="105"/>
      <c r="R17" s="105"/>
    </row>
    <row r="18" spans="1:18" x14ac:dyDescent="0.4">
      <c r="C18" s="5" t="s">
        <v>33</v>
      </c>
      <c r="D18" s="129">
        <v>3.3</v>
      </c>
      <c r="F18" s="63">
        <v>0</v>
      </c>
      <c r="G18" s="63"/>
      <c r="H18" s="63">
        <v>0</v>
      </c>
      <c r="I18" s="43"/>
      <c r="J18" s="53">
        <v>37409393.869999997</v>
      </c>
      <c r="K18" s="53"/>
      <c r="L18" s="53">
        <v>9302472.0299999993</v>
      </c>
      <c r="O18" s="105"/>
      <c r="P18" s="105"/>
      <c r="Q18" s="105"/>
      <c r="R18" s="105"/>
    </row>
    <row r="19" spans="1:18" x14ac:dyDescent="0.4">
      <c r="B19" s="5" t="s">
        <v>211</v>
      </c>
      <c r="D19" s="129">
        <v>7</v>
      </c>
      <c r="F19" s="63">
        <v>968934077.96000004</v>
      </c>
      <c r="G19" s="63"/>
      <c r="H19" s="63">
        <v>0</v>
      </c>
      <c r="I19" s="43"/>
      <c r="J19" s="53">
        <v>26813.71</v>
      </c>
      <c r="K19" s="53"/>
      <c r="L19" s="53">
        <v>0</v>
      </c>
      <c r="O19" s="105"/>
      <c r="P19" s="105"/>
      <c r="Q19" s="105"/>
      <c r="R19" s="105"/>
    </row>
    <row r="20" spans="1:18" x14ac:dyDescent="0.4">
      <c r="B20" s="5" t="s">
        <v>64</v>
      </c>
      <c r="F20" s="63"/>
      <c r="G20" s="63"/>
      <c r="H20" s="63"/>
      <c r="I20" s="53"/>
      <c r="J20" s="53"/>
      <c r="K20" s="53"/>
      <c r="L20" s="53"/>
      <c r="O20" s="105"/>
      <c r="P20" s="105"/>
      <c r="Q20" s="105"/>
      <c r="R20" s="105"/>
    </row>
    <row r="21" spans="1:18" x14ac:dyDescent="0.4">
      <c r="C21" s="5" t="s">
        <v>150</v>
      </c>
      <c r="D21" s="129">
        <v>8</v>
      </c>
      <c r="F21" s="63">
        <v>243000000</v>
      </c>
      <c r="G21" s="63"/>
      <c r="H21" s="63">
        <v>267500000</v>
      </c>
      <c r="I21" s="53"/>
      <c r="J21" s="64">
        <v>243000000</v>
      </c>
      <c r="K21" s="64"/>
      <c r="L21" s="64">
        <v>267500000</v>
      </c>
      <c r="O21" s="105"/>
      <c r="P21" s="105"/>
      <c r="Q21" s="105"/>
      <c r="R21" s="105"/>
    </row>
    <row r="22" spans="1:18" x14ac:dyDescent="0.4">
      <c r="C22" s="5" t="s">
        <v>33</v>
      </c>
      <c r="D22" s="129">
        <v>3.4</v>
      </c>
      <c r="F22" s="63">
        <v>0</v>
      </c>
      <c r="G22" s="63"/>
      <c r="H22" s="63">
        <v>0</v>
      </c>
      <c r="I22" s="53"/>
      <c r="J22" s="64">
        <v>1815765547.8</v>
      </c>
      <c r="K22" s="64"/>
      <c r="L22" s="64">
        <v>458037891.39999998</v>
      </c>
      <c r="O22" s="105"/>
      <c r="P22" s="105"/>
      <c r="Q22" s="105"/>
      <c r="R22" s="105"/>
    </row>
    <row r="23" spans="1:18" x14ac:dyDescent="0.4">
      <c r="B23" s="5" t="s">
        <v>184</v>
      </c>
      <c r="D23" s="129">
        <v>9</v>
      </c>
      <c r="F23" s="63">
        <v>1271978025.74</v>
      </c>
      <c r="G23" s="63"/>
      <c r="H23" s="63">
        <v>1437580616.79</v>
      </c>
      <c r="I23" s="43"/>
      <c r="J23" s="53">
        <v>455175545.43000001</v>
      </c>
      <c r="K23" s="53"/>
      <c r="L23" s="53">
        <v>870827300.63999999</v>
      </c>
      <c r="O23" s="105"/>
      <c r="P23" s="105"/>
      <c r="Q23" s="105"/>
      <c r="R23" s="105"/>
    </row>
    <row r="24" spans="1:18" x14ac:dyDescent="0.4">
      <c r="B24" s="5" t="s">
        <v>45</v>
      </c>
      <c r="F24" s="63"/>
      <c r="G24" s="63"/>
      <c r="H24" s="63"/>
      <c r="I24" s="43"/>
      <c r="J24" s="53"/>
      <c r="K24" s="53"/>
      <c r="L24" s="53"/>
      <c r="O24" s="105"/>
      <c r="P24" s="105"/>
      <c r="Q24" s="105"/>
      <c r="R24" s="105"/>
    </row>
    <row r="25" spans="1:18" x14ac:dyDescent="0.4">
      <c r="C25" s="5" t="s">
        <v>76</v>
      </c>
      <c r="F25" s="63">
        <v>20711598.799999997</v>
      </c>
      <c r="G25" s="63"/>
      <c r="H25" s="63">
        <v>19972412.379999999</v>
      </c>
      <c r="I25" s="43"/>
      <c r="J25" s="53">
        <v>18821182.039999999</v>
      </c>
      <c r="K25" s="53"/>
      <c r="L25" s="53">
        <v>18116832.690000001</v>
      </c>
      <c r="O25" s="105"/>
      <c r="P25" s="105"/>
      <c r="Q25" s="105"/>
      <c r="R25" s="105"/>
    </row>
    <row r="26" spans="1:18" x14ac:dyDescent="0.4">
      <c r="C26" s="5" t="s">
        <v>32</v>
      </c>
      <c r="F26" s="64">
        <v>2417155.9700000002</v>
      </c>
      <c r="G26" s="64"/>
      <c r="H26" s="64">
        <v>2367165.37</v>
      </c>
      <c r="I26" s="43"/>
      <c r="J26" s="53">
        <v>383319.54</v>
      </c>
      <c r="K26" s="53"/>
      <c r="L26" s="53">
        <v>334121.5</v>
      </c>
      <c r="O26" s="105"/>
      <c r="P26" s="105"/>
      <c r="Q26" s="105"/>
      <c r="R26" s="105"/>
    </row>
    <row r="27" spans="1:18" x14ac:dyDescent="0.4">
      <c r="C27" s="5" t="s">
        <v>15</v>
      </c>
      <c r="F27" s="65">
        <f>SUM(F12:F26)</f>
        <v>2914502563.21</v>
      </c>
      <c r="G27" s="68"/>
      <c r="H27" s="65">
        <f>SUM(H12:H26)</f>
        <v>1891061333.55</v>
      </c>
      <c r="I27" s="43"/>
      <c r="J27" s="65">
        <f>SUM(J12:J26)</f>
        <v>2716641397.5099998</v>
      </c>
      <c r="K27" s="68"/>
      <c r="L27" s="65">
        <f>SUM(L12:L26)</f>
        <v>1726202829.8099999</v>
      </c>
      <c r="O27" s="105"/>
      <c r="P27" s="105"/>
      <c r="Q27" s="105"/>
      <c r="R27" s="105"/>
    </row>
    <row r="28" spans="1:18" x14ac:dyDescent="0.4">
      <c r="F28" s="64"/>
      <c r="G28" s="64"/>
      <c r="H28" s="64"/>
      <c r="I28" s="43"/>
      <c r="J28" s="53"/>
      <c r="K28" s="53"/>
      <c r="L28" s="53"/>
      <c r="O28" s="105"/>
      <c r="P28" s="105"/>
      <c r="Q28" s="105"/>
      <c r="R28" s="105"/>
    </row>
    <row r="29" spans="1:18" x14ac:dyDescent="0.4">
      <c r="A29" s="5" t="s">
        <v>46</v>
      </c>
      <c r="F29" s="64"/>
      <c r="G29" s="64"/>
      <c r="H29" s="64"/>
      <c r="I29" s="43"/>
      <c r="J29" s="53"/>
      <c r="K29" s="53"/>
      <c r="L29" s="53"/>
      <c r="O29" s="105"/>
      <c r="P29" s="105"/>
      <c r="Q29" s="105"/>
      <c r="R29" s="105"/>
    </row>
    <row r="30" spans="1:18" hidden="1" x14ac:dyDescent="0.4">
      <c r="B30" s="5" t="s">
        <v>75</v>
      </c>
      <c r="D30" s="129">
        <v>8</v>
      </c>
      <c r="F30" s="64">
        <v>0</v>
      </c>
      <c r="G30" s="64"/>
      <c r="H30" s="64">
        <v>0</v>
      </c>
      <c r="I30" s="43"/>
      <c r="J30" s="53">
        <v>0</v>
      </c>
      <c r="K30" s="53"/>
      <c r="L30" s="53">
        <v>0</v>
      </c>
      <c r="O30" s="105"/>
      <c r="P30" s="105"/>
      <c r="Q30" s="105"/>
      <c r="R30" s="105"/>
    </row>
    <row r="31" spans="1:18" x14ac:dyDescent="0.4">
      <c r="B31" s="5" t="s">
        <v>56</v>
      </c>
      <c r="D31" s="129">
        <v>10</v>
      </c>
      <c r="F31" s="63">
        <v>0</v>
      </c>
      <c r="G31" s="63"/>
      <c r="H31" s="63">
        <v>0</v>
      </c>
      <c r="I31" s="43"/>
      <c r="J31" s="53">
        <v>58077100</v>
      </c>
      <c r="K31" s="53"/>
      <c r="L31" s="53">
        <v>58077100</v>
      </c>
      <c r="O31" s="105"/>
      <c r="P31" s="105"/>
      <c r="Q31" s="105"/>
      <c r="R31" s="105"/>
    </row>
    <row r="32" spans="1:18" x14ac:dyDescent="0.4">
      <c r="B32" s="5" t="s">
        <v>186</v>
      </c>
      <c r="D32" s="129">
        <v>11</v>
      </c>
      <c r="F32" s="63">
        <v>185000575.16</v>
      </c>
      <c r="G32" s="63"/>
      <c r="H32" s="63">
        <v>185000508.94</v>
      </c>
      <c r="I32" s="43"/>
      <c r="J32" s="53">
        <v>185000000</v>
      </c>
      <c r="K32" s="53"/>
      <c r="L32" s="53">
        <v>185000000.00000003</v>
      </c>
      <c r="O32" s="105"/>
      <c r="P32" s="105"/>
      <c r="Q32" s="105"/>
      <c r="R32" s="105"/>
    </row>
    <row r="33" spans="1:18" x14ac:dyDescent="0.4">
      <c r="B33" s="5" t="s">
        <v>151</v>
      </c>
      <c r="D33" s="129">
        <v>12</v>
      </c>
      <c r="F33" s="63">
        <v>391500000</v>
      </c>
      <c r="G33" s="63"/>
      <c r="H33" s="63">
        <v>391500000</v>
      </c>
      <c r="I33" s="43"/>
      <c r="J33" s="53">
        <v>391500000</v>
      </c>
      <c r="K33" s="53"/>
      <c r="L33" s="53">
        <v>391500000</v>
      </c>
      <c r="O33" s="105"/>
      <c r="P33" s="105"/>
      <c r="Q33" s="105"/>
      <c r="R33" s="105"/>
    </row>
    <row r="34" spans="1:18" x14ac:dyDescent="0.4">
      <c r="B34" s="5" t="s">
        <v>140</v>
      </c>
      <c r="D34" s="129">
        <v>13</v>
      </c>
      <c r="F34" s="64">
        <v>39354065.57</v>
      </c>
      <c r="G34" s="64"/>
      <c r="H34" s="64">
        <v>31848714.32</v>
      </c>
      <c r="I34" s="43"/>
      <c r="J34" s="53">
        <v>32933186.77</v>
      </c>
      <c r="K34" s="53"/>
      <c r="L34" s="53">
        <v>31848714.32</v>
      </c>
      <c r="O34" s="105"/>
      <c r="P34" s="105"/>
      <c r="Q34" s="105"/>
      <c r="R34" s="105"/>
    </row>
    <row r="35" spans="1:18" x14ac:dyDescent="0.4">
      <c r="B35" s="5" t="s">
        <v>141</v>
      </c>
      <c r="D35" s="129">
        <v>14</v>
      </c>
      <c r="F35" s="92">
        <v>6161282.0599999996</v>
      </c>
      <c r="G35" s="92"/>
      <c r="H35" s="92">
        <v>6490510.8300000001</v>
      </c>
      <c r="I35" s="37"/>
      <c r="J35" s="93">
        <v>6161282.0599999996</v>
      </c>
      <c r="K35" s="93"/>
      <c r="L35" s="93">
        <v>6490510.8300000001</v>
      </c>
      <c r="O35" s="105"/>
      <c r="P35" s="105"/>
      <c r="Q35" s="105"/>
      <c r="R35" s="105"/>
    </row>
    <row r="36" spans="1:18" x14ac:dyDescent="0.4">
      <c r="B36" s="5" t="s">
        <v>118</v>
      </c>
      <c r="D36" s="7">
        <v>15.3</v>
      </c>
      <c r="F36" s="64">
        <v>62290320.5</v>
      </c>
      <c r="G36" s="64"/>
      <c r="H36" s="64">
        <v>59789798.100000001</v>
      </c>
      <c r="I36" s="43"/>
      <c r="J36" s="53">
        <v>61733859.579999998</v>
      </c>
      <c r="K36" s="53"/>
      <c r="L36" s="53">
        <v>53801417.579999998</v>
      </c>
      <c r="O36" s="105"/>
      <c r="P36" s="105"/>
      <c r="Q36" s="105"/>
      <c r="R36" s="105"/>
    </row>
    <row r="37" spans="1:18" x14ac:dyDescent="0.4">
      <c r="B37" s="5" t="s">
        <v>47</v>
      </c>
      <c r="F37" s="64">
        <v>716000</v>
      </c>
      <c r="G37" s="64"/>
      <c r="H37" s="64">
        <v>159600</v>
      </c>
      <c r="I37" s="43"/>
      <c r="J37" s="53">
        <v>84000</v>
      </c>
      <c r="K37" s="53"/>
      <c r="L37" s="53">
        <v>159600</v>
      </c>
      <c r="O37" s="105"/>
      <c r="P37" s="105"/>
      <c r="Q37" s="105"/>
      <c r="R37" s="105"/>
    </row>
    <row r="38" spans="1:18" x14ac:dyDescent="0.4">
      <c r="C38" s="5" t="s">
        <v>16</v>
      </c>
      <c r="F38" s="65">
        <f>SUM(F30:F37)</f>
        <v>685022243.28999996</v>
      </c>
      <c r="G38" s="68"/>
      <c r="H38" s="65">
        <f>SUM(H30:H37)</f>
        <v>674789132.19000018</v>
      </c>
      <c r="I38" s="43"/>
      <c r="J38" s="65">
        <f>SUM(J30:J37)</f>
        <v>735489428.40999997</v>
      </c>
      <c r="K38" s="68"/>
      <c r="L38" s="65">
        <f>SUM(L30:L37)</f>
        <v>726877342.73000014</v>
      </c>
      <c r="O38" s="105"/>
      <c r="P38" s="105"/>
      <c r="Q38" s="105"/>
      <c r="R38" s="105"/>
    </row>
    <row r="39" spans="1:18" ht="18.75" thickBot="1" x14ac:dyDescent="0.45">
      <c r="A39" s="5" t="s">
        <v>48</v>
      </c>
      <c r="F39" s="66">
        <f>+F38+F27</f>
        <v>3599524806.5</v>
      </c>
      <c r="G39" s="68"/>
      <c r="H39" s="66">
        <f>+H38+H27</f>
        <v>2565850465.7400002</v>
      </c>
      <c r="I39" s="43"/>
      <c r="J39" s="66">
        <f>+J38+J27</f>
        <v>3452130825.9199996</v>
      </c>
      <c r="K39" s="68"/>
      <c r="L39" s="66">
        <f>+L38+L27</f>
        <v>2453080172.54</v>
      </c>
      <c r="O39" s="105"/>
      <c r="P39" s="105"/>
      <c r="Q39" s="105"/>
      <c r="R39" s="105"/>
    </row>
    <row r="40" spans="1:18" ht="12" customHeight="1" thickTop="1" x14ac:dyDescent="0.4">
      <c r="F40" s="67"/>
      <c r="G40" s="67"/>
      <c r="H40" s="67"/>
      <c r="I40" s="43"/>
      <c r="J40" s="68"/>
      <c r="K40" s="68"/>
      <c r="L40" s="68"/>
      <c r="O40" s="105"/>
      <c r="P40" s="105"/>
      <c r="Q40" s="105"/>
      <c r="R40" s="105"/>
    </row>
    <row r="41" spans="1:18" x14ac:dyDescent="0.4">
      <c r="A41" s="5" t="s">
        <v>168</v>
      </c>
      <c r="F41" s="67"/>
      <c r="G41" s="67"/>
      <c r="H41" s="67"/>
      <c r="I41" s="43"/>
      <c r="J41" s="53"/>
      <c r="K41" s="53"/>
      <c r="L41" s="53"/>
      <c r="O41" s="105"/>
      <c r="P41" s="105"/>
      <c r="Q41" s="105"/>
      <c r="R41" s="105"/>
    </row>
    <row r="42" spans="1:18" x14ac:dyDescent="0.4">
      <c r="F42" s="67"/>
      <c r="G42" s="67"/>
      <c r="H42" s="67"/>
      <c r="I42" s="43"/>
      <c r="J42" s="53"/>
      <c r="K42" s="53"/>
      <c r="L42" s="53"/>
      <c r="O42" s="105"/>
      <c r="P42" s="105"/>
      <c r="Q42" s="105"/>
      <c r="R42" s="105"/>
    </row>
    <row r="43" spans="1:18" x14ac:dyDescent="0.4">
      <c r="O43" s="105"/>
      <c r="P43" s="105"/>
      <c r="Q43" s="105"/>
      <c r="R43" s="105"/>
    </row>
    <row r="44" spans="1:18" ht="13.7" customHeight="1" x14ac:dyDescent="0.4">
      <c r="O44" s="105"/>
      <c r="P44" s="105"/>
      <c r="Q44" s="105"/>
      <c r="R44" s="105"/>
    </row>
    <row r="45" spans="1:18" x14ac:dyDescent="0.4">
      <c r="A45" s="129"/>
      <c r="B45" s="17" t="s">
        <v>129</v>
      </c>
      <c r="C45" s="129"/>
      <c r="D45" s="17"/>
      <c r="G45" s="17"/>
      <c r="H45" s="17" t="s">
        <v>128</v>
      </c>
      <c r="I45" s="129"/>
      <c r="J45" s="129"/>
      <c r="K45" s="129"/>
      <c r="L45" s="129"/>
      <c r="O45" s="105"/>
      <c r="P45" s="105"/>
      <c r="Q45" s="105"/>
      <c r="R45" s="105"/>
    </row>
    <row r="46" spans="1:18" x14ac:dyDescent="0.4">
      <c r="A46" s="129"/>
      <c r="B46" s="17"/>
      <c r="C46" s="129"/>
      <c r="D46" s="17"/>
      <c r="G46" s="17"/>
      <c r="H46" s="17"/>
      <c r="I46" s="129"/>
      <c r="J46" s="129"/>
      <c r="K46" s="129"/>
      <c r="L46" s="129"/>
      <c r="O46" s="105"/>
      <c r="P46" s="105"/>
      <c r="Q46" s="105"/>
      <c r="R46" s="105"/>
    </row>
    <row r="47" spans="1:18" x14ac:dyDescent="0.4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O47" s="105"/>
      <c r="P47" s="105"/>
      <c r="Q47" s="105"/>
      <c r="R47" s="105"/>
    </row>
    <row r="48" spans="1:18" x14ac:dyDescent="0.4">
      <c r="A48" s="17"/>
      <c r="B48" s="18"/>
      <c r="C48" s="129"/>
      <c r="I48" s="129"/>
      <c r="J48" s="129"/>
      <c r="K48" s="129"/>
      <c r="L48" s="129"/>
      <c r="O48" s="105"/>
      <c r="P48" s="105"/>
      <c r="Q48" s="105"/>
      <c r="R48" s="105"/>
    </row>
    <row r="49" spans="1:18" x14ac:dyDescent="0.4">
      <c r="A49" s="142" t="str">
        <f>+A2</f>
        <v>บริษัท บรุ๊คเคอร์ กรุ๊ป จำกัด (มหาชน) และบริษัทย่อย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O49" s="105"/>
      <c r="P49" s="105"/>
      <c r="Q49" s="105"/>
      <c r="R49" s="105"/>
    </row>
    <row r="50" spans="1:18" x14ac:dyDescent="0.4">
      <c r="A50" s="142" t="str">
        <f>+A3</f>
        <v>งบแสดงฐานะการเงิน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O50" s="105"/>
      <c r="P50" s="105"/>
      <c r="Q50" s="105"/>
      <c r="R50" s="105"/>
    </row>
    <row r="51" spans="1:18" x14ac:dyDescent="0.4">
      <c r="A51" s="142" t="str">
        <f>+A4</f>
        <v>ณ วันที่ 30 กันยายน 2564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O51" s="105"/>
      <c r="P51" s="105"/>
      <c r="Q51" s="105"/>
      <c r="R51" s="105"/>
    </row>
    <row r="52" spans="1:18" ht="21" customHeight="1" x14ac:dyDescent="0.4">
      <c r="D52" s="5"/>
      <c r="E52" s="5"/>
      <c r="F52" s="143" t="s">
        <v>13</v>
      </c>
      <c r="G52" s="143"/>
      <c r="H52" s="143"/>
      <c r="I52" s="143"/>
      <c r="J52" s="143"/>
      <c r="K52" s="143"/>
      <c r="L52" s="143"/>
      <c r="O52" s="105"/>
      <c r="P52" s="105"/>
      <c r="Q52" s="105"/>
      <c r="R52" s="105"/>
    </row>
    <row r="53" spans="1:18" x14ac:dyDescent="0.4">
      <c r="D53" s="5"/>
      <c r="E53" s="5"/>
      <c r="F53" s="144" t="s">
        <v>34</v>
      </c>
      <c r="G53" s="144"/>
      <c r="H53" s="144"/>
      <c r="J53" s="145" t="s">
        <v>35</v>
      </c>
      <c r="K53" s="145"/>
      <c r="L53" s="145"/>
      <c r="O53" s="105"/>
      <c r="P53" s="105"/>
      <c r="Q53" s="105"/>
      <c r="R53" s="105"/>
    </row>
    <row r="54" spans="1:18" x14ac:dyDescent="0.4">
      <c r="D54" s="128" t="s">
        <v>40</v>
      </c>
      <c r="E54" s="19"/>
      <c r="F54" s="131" t="str">
        <f>+F7</f>
        <v>30 กันยายน 2564</v>
      </c>
      <c r="G54" s="24"/>
      <c r="H54" s="131" t="str">
        <f>+H7</f>
        <v>31 ธันวาคม 2563</v>
      </c>
      <c r="J54" s="131" t="str">
        <f>+J7</f>
        <v>30 กันยายน 2564</v>
      </c>
      <c r="K54" s="20"/>
      <c r="L54" s="131" t="str">
        <f>+L7</f>
        <v>31 ธันวาคม 2563</v>
      </c>
      <c r="O54" s="105"/>
      <c r="P54" s="105"/>
      <c r="Q54" s="105"/>
      <c r="R54" s="105"/>
    </row>
    <row r="55" spans="1:18" s="44" customFormat="1" x14ac:dyDescent="0.35">
      <c r="D55" s="40"/>
      <c r="E55" s="40"/>
      <c r="F55" s="100" t="s">
        <v>169</v>
      </c>
      <c r="G55" s="100"/>
      <c r="H55" s="100" t="s">
        <v>170</v>
      </c>
      <c r="I55" s="101"/>
      <c r="J55" s="100" t="s">
        <v>169</v>
      </c>
      <c r="K55" s="100"/>
      <c r="L55" s="100" t="s">
        <v>170</v>
      </c>
      <c r="M55" s="40"/>
      <c r="N55" s="40"/>
    </row>
    <row r="56" spans="1:18" s="44" customFormat="1" x14ac:dyDescent="0.35">
      <c r="D56" s="40"/>
      <c r="E56" s="40"/>
      <c r="F56" s="100" t="s">
        <v>171</v>
      </c>
      <c r="G56" s="100"/>
      <c r="H56" s="100"/>
      <c r="I56" s="101"/>
      <c r="J56" s="100" t="s">
        <v>171</v>
      </c>
      <c r="K56" s="100"/>
      <c r="L56" s="100"/>
      <c r="M56" s="40"/>
      <c r="N56" s="40"/>
    </row>
    <row r="57" spans="1:18" ht="18" customHeight="1" x14ac:dyDescent="0.4">
      <c r="A57" s="146" t="s">
        <v>8</v>
      </c>
      <c r="B57" s="146"/>
      <c r="C57" s="146"/>
      <c r="D57" s="19"/>
      <c r="E57" s="19"/>
      <c r="F57" s="20"/>
      <c r="G57" s="20"/>
      <c r="H57" s="20"/>
      <c r="J57" s="20"/>
      <c r="K57" s="20"/>
      <c r="L57" s="20"/>
      <c r="O57" s="105"/>
      <c r="P57" s="105"/>
      <c r="Q57" s="105"/>
      <c r="R57" s="105"/>
    </row>
    <row r="58" spans="1:18" x14ac:dyDescent="0.4">
      <c r="A58" s="5" t="s">
        <v>49</v>
      </c>
      <c r="F58" s="64"/>
      <c r="G58" s="64"/>
      <c r="H58" s="64"/>
      <c r="I58" s="43"/>
      <c r="J58" s="53"/>
      <c r="K58" s="53"/>
      <c r="L58" s="53"/>
      <c r="O58" s="105"/>
      <c r="P58" s="105"/>
      <c r="Q58" s="105"/>
      <c r="R58" s="105"/>
    </row>
    <row r="59" spans="1:18" x14ac:dyDescent="0.4">
      <c r="B59" s="5" t="s">
        <v>152</v>
      </c>
      <c r="D59" s="129">
        <v>16</v>
      </c>
      <c r="F59" s="64">
        <v>350000000</v>
      </c>
      <c r="G59" s="64"/>
      <c r="H59" s="64">
        <v>0</v>
      </c>
      <c r="I59" s="43"/>
      <c r="J59" s="53">
        <v>350000000</v>
      </c>
      <c r="K59" s="53"/>
      <c r="L59" s="53">
        <v>0</v>
      </c>
      <c r="O59" s="105"/>
      <c r="P59" s="105"/>
      <c r="Q59" s="105"/>
      <c r="R59" s="105"/>
    </row>
    <row r="60" spans="1:18" x14ac:dyDescent="0.4">
      <c r="B60" s="5" t="s">
        <v>77</v>
      </c>
      <c r="F60" s="63"/>
      <c r="G60" s="63"/>
      <c r="H60" s="63"/>
      <c r="I60" s="43"/>
      <c r="J60" s="53"/>
      <c r="K60" s="53"/>
      <c r="L60" s="53"/>
      <c r="O60" s="105"/>
      <c r="P60" s="105"/>
      <c r="Q60" s="105"/>
      <c r="R60" s="105"/>
    </row>
    <row r="61" spans="1:18" x14ac:dyDescent="0.4">
      <c r="C61" s="5" t="s">
        <v>78</v>
      </c>
      <c r="D61" s="129">
        <v>17</v>
      </c>
      <c r="F61" s="63">
        <v>524805.37</v>
      </c>
      <c r="G61" s="63"/>
      <c r="H61" s="63">
        <v>1357809.25</v>
      </c>
      <c r="I61" s="43"/>
      <c r="J61" s="53">
        <v>0</v>
      </c>
      <c r="K61" s="53"/>
      <c r="L61" s="53">
        <v>0</v>
      </c>
      <c r="O61" s="105"/>
      <c r="P61" s="105"/>
      <c r="Q61" s="105"/>
      <c r="R61" s="105"/>
    </row>
    <row r="62" spans="1:18" x14ac:dyDescent="0.4">
      <c r="B62" s="5" t="s">
        <v>195</v>
      </c>
      <c r="F62" s="63"/>
      <c r="G62" s="63"/>
      <c r="H62" s="63"/>
      <c r="I62" s="43"/>
      <c r="J62" s="53"/>
      <c r="K62" s="53"/>
      <c r="L62" s="53"/>
      <c r="O62" s="105"/>
      <c r="P62" s="105"/>
      <c r="Q62" s="105"/>
      <c r="R62" s="105"/>
    </row>
    <row r="63" spans="1:18" x14ac:dyDescent="0.4">
      <c r="C63" s="5" t="s">
        <v>78</v>
      </c>
      <c r="D63" s="7">
        <v>18</v>
      </c>
      <c r="F63" s="63">
        <v>27842113.240000002</v>
      </c>
      <c r="G63" s="63"/>
      <c r="H63" s="63">
        <v>37440194.130000003</v>
      </c>
      <c r="I63" s="43"/>
      <c r="J63" s="53">
        <v>27087865.039999999</v>
      </c>
      <c r="K63" s="53"/>
      <c r="L63" s="53">
        <v>25481647.57</v>
      </c>
      <c r="O63" s="105"/>
      <c r="P63" s="105"/>
      <c r="Q63" s="105"/>
      <c r="R63" s="105"/>
    </row>
    <row r="64" spans="1:18" hidden="1" x14ac:dyDescent="0.4">
      <c r="C64" s="5" t="s">
        <v>33</v>
      </c>
      <c r="D64" s="7"/>
      <c r="F64" s="63"/>
      <c r="G64" s="63"/>
      <c r="H64" s="63">
        <v>0</v>
      </c>
      <c r="I64" s="43"/>
      <c r="J64" s="53"/>
      <c r="K64" s="53"/>
      <c r="L64" s="53">
        <v>0</v>
      </c>
      <c r="O64" s="105"/>
      <c r="P64" s="105"/>
      <c r="Q64" s="105"/>
      <c r="R64" s="105"/>
    </row>
    <row r="65" spans="1:18" x14ac:dyDescent="0.4">
      <c r="B65" s="5" t="s">
        <v>87</v>
      </c>
      <c r="F65" s="63">
        <v>34476894.609999999</v>
      </c>
      <c r="G65" s="63"/>
      <c r="H65" s="63">
        <v>25121.07</v>
      </c>
      <c r="I65" s="43"/>
      <c r="J65" s="63">
        <v>34476894.609999999</v>
      </c>
      <c r="K65" s="63"/>
      <c r="L65" s="63">
        <v>25121.07</v>
      </c>
      <c r="O65" s="105"/>
      <c r="P65" s="105"/>
      <c r="Q65" s="105"/>
      <c r="R65" s="105"/>
    </row>
    <row r="66" spans="1:18" x14ac:dyDescent="0.4">
      <c r="B66" s="5" t="s">
        <v>50</v>
      </c>
      <c r="D66" s="7"/>
      <c r="F66" s="63"/>
      <c r="G66" s="63"/>
      <c r="H66" s="63"/>
      <c r="I66" s="43"/>
      <c r="J66" s="53"/>
      <c r="K66" s="53"/>
      <c r="L66" s="53"/>
      <c r="O66" s="105"/>
      <c r="P66" s="105"/>
      <c r="Q66" s="105"/>
      <c r="R66" s="105"/>
    </row>
    <row r="67" spans="1:18" x14ac:dyDescent="0.4">
      <c r="C67" s="5" t="s">
        <v>79</v>
      </c>
      <c r="D67" s="7"/>
      <c r="F67" s="63">
        <v>5177546.01</v>
      </c>
      <c r="G67" s="63"/>
      <c r="H67" s="63">
        <v>21000</v>
      </c>
      <c r="I67" s="64"/>
      <c r="J67" s="63">
        <v>5167046.01</v>
      </c>
      <c r="K67" s="63"/>
      <c r="L67" s="63">
        <v>0</v>
      </c>
      <c r="O67" s="105"/>
      <c r="P67" s="105"/>
      <c r="Q67" s="105"/>
      <c r="R67" s="105"/>
    </row>
    <row r="68" spans="1:18" x14ac:dyDescent="0.4">
      <c r="C68" s="5" t="s">
        <v>44</v>
      </c>
      <c r="D68" s="7"/>
      <c r="F68" s="63">
        <v>12839726.75</v>
      </c>
      <c r="G68" s="63"/>
      <c r="H68" s="63">
        <v>10295093.93</v>
      </c>
      <c r="I68" s="43"/>
      <c r="J68" s="53">
        <v>12787128.65</v>
      </c>
      <c r="K68" s="53"/>
      <c r="L68" s="53">
        <v>10186163.42</v>
      </c>
      <c r="O68" s="105"/>
      <c r="P68" s="105"/>
      <c r="Q68" s="105"/>
      <c r="R68" s="105"/>
    </row>
    <row r="69" spans="1:18" x14ac:dyDescent="0.4">
      <c r="C69" s="5" t="s">
        <v>91</v>
      </c>
      <c r="D69" s="7"/>
      <c r="F69" s="65">
        <f>SUM(F59:F68)</f>
        <v>430861085.98000002</v>
      </c>
      <c r="G69" s="68"/>
      <c r="H69" s="65">
        <f>SUM(H59:H68)</f>
        <v>49139218.380000003</v>
      </c>
      <c r="I69" s="43"/>
      <c r="J69" s="65">
        <f>SUM(J59:J68)</f>
        <v>429518934.31</v>
      </c>
      <c r="K69" s="68"/>
      <c r="L69" s="65">
        <f>SUM(L59:L68)</f>
        <v>35692932.060000002</v>
      </c>
      <c r="O69" s="105"/>
      <c r="P69" s="105"/>
      <c r="Q69" s="105"/>
      <c r="R69" s="105"/>
    </row>
    <row r="70" spans="1:18" x14ac:dyDescent="0.4">
      <c r="D70" s="7"/>
      <c r="F70" s="64"/>
      <c r="G70" s="64"/>
      <c r="H70" s="64"/>
      <c r="I70" s="43"/>
      <c r="J70" s="53"/>
      <c r="K70" s="53"/>
      <c r="L70" s="53"/>
      <c r="O70" s="105"/>
      <c r="P70" s="105"/>
      <c r="Q70" s="105"/>
      <c r="R70" s="105"/>
    </row>
    <row r="71" spans="1:18" x14ac:dyDescent="0.4">
      <c r="A71" s="5" t="s">
        <v>51</v>
      </c>
      <c r="D71" s="7"/>
      <c r="F71" s="64"/>
      <c r="G71" s="64"/>
      <c r="H71" s="64"/>
      <c r="I71" s="43"/>
      <c r="J71" s="53"/>
      <c r="K71" s="53"/>
      <c r="L71" s="53"/>
      <c r="O71" s="105"/>
      <c r="P71" s="105"/>
      <c r="Q71" s="105"/>
      <c r="R71" s="105"/>
    </row>
    <row r="72" spans="1:18" x14ac:dyDescent="0.4">
      <c r="B72" s="5" t="s">
        <v>119</v>
      </c>
      <c r="D72" s="7">
        <v>15.3</v>
      </c>
      <c r="F72" s="64">
        <v>19502658.109999999</v>
      </c>
      <c r="G72" s="64"/>
      <c r="H72" s="64">
        <v>16428665.98</v>
      </c>
      <c r="I72" s="43"/>
      <c r="J72" s="53">
        <v>17358658.329999998</v>
      </c>
      <c r="K72" s="53"/>
      <c r="L72" s="53">
        <v>16428665.98</v>
      </c>
      <c r="O72" s="105"/>
      <c r="P72" s="105"/>
      <c r="Q72" s="105"/>
      <c r="R72" s="105"/>
    </row>
    <row r="73" spans="1:18" x14ac:dyDescent="0.4">
      <c r="B73" s="5" t="s">
        <v>190</v>
      </c>
      <c r="D73" s="7"/>
      <c r="F73" s="64"/>
      <c r="G73" s="64"/>
      <c r="H73" s="64"/>
      <c r="I73" s="43"/>
      <c r="J73" s="53"/>
      <c r="K73" s="53"/>
      <c r="L73" s="53"/>
      <c r="O73" s="105"/>
      <c r="P73" s="105"/>
      <c r="Q73" s="105"/>
      <c r="R73" s="105"/>
    </row>
    <row r="74" spans="1:18" x14ac:dyDescent="0.4">
      <c r="B74" s="5" t="s">
        <v>196</v>
      </c>
      <c r="D74" s="7">
        <v>19</v>
      </c>
      <c r="F74" s="63">
        <v>39177070</v>
      </c>
      <c r="G74" s="63"/>
      <c r="H74" s="63">
        <v>30514458</v>
      </c>
      <c r="I74" s="53"/>
      <c r="J74" s="53">
        <v>37830369</v>
      </c>
      <c r="K74" s="53"/>
      <c r="L74" s="53">
        <v>29208159</v>
      </c>
      <c r="O74" s="105"/>
      <c r="P74" s="105"/>
      <c r="Q74" s="105"/>
      <c r="R74" s="105"/>
    </row>
    <row r="75" spans="1:18" x14ac:dyDescent="0.4">
      <c r="C75" s="5" t="s">
        <v>17</v>
      </c>
      <c r="D75" s="7"/>
      <c r="F75" s="65">
        <f>SUM(F72:F74)</f>
        <v>58679728.109999999</v>
      </c>
      <c r="G75" s="68"/>
      <c r="H75" s="65">
        <f>SUM(H72:H74)</f>
        <v>46943123.980000004</v>
      </c>
      <c r="I75" s="53"/>
      <c r="J75" s="65">
        <f>SUM(J72:J74)</f>
        <v>55189027.329999998</v>
      </c>
      <c r="K75" s="68"/>
      <c r="L75" s="65">
        <f>SUM(L72:L74)</f>
        <v>45636824.980000004</v>
      </c>
      <c r="O75" s="105"/>
      <c r="P75" s="105"/>
      <c r="Q75" s="105"/>
      <c r="R75" s="105"/>
    </row>
    <row r="76" spans="1:18" x14ac:dyDescent="0.4">
      <c r="D76" s="7"/>
      <c r="F76" s="68"/>
      <c r="G76" s="68"/>
      <c r="H76" s="68"/>
      <c r="I76" s="68"/>
      <c r="J76" s="68"/>
      <c r="K76" s="68"/>
      <c r="L76" s="68"/>
      <c r="O76" s="105"/>
      <c r="P76" s="105"/>
      <c r="Q76" s="105"/>
      <c r="R76" s="105"/>
    </row>
    <row r="77" spans="1:18" x14ac:dyDescent="0.4">
      <c r="C77" s="5" t="s">
        <v>18</v>
      </c>
      <c r="D77" s="7"/>
      <c r="F77" s="70">
        <f>+F75+F69</f>
        <v>489540814.09000003</v>
      </c>
      <c r="G77" s="68"/>
      <c r="H77" s="70">
        <f>+H75+H69</f>
        <v>96082342.360000014</v>
      </c>
      <c r="I77" s="43"/>
      <c r="J77" s="70">
        <f>+J75+J69</f>
        <v>484707961.63999999</v>
      </c>
      <c r="K77" s="68"/>
      <c r="L77" s="70">
        <f>+L75+L69</f>
        <v>81329757.040000007</v>
      </c>
      <c r="O77" s="105"/>
      <c r="P77" s="105"/>
      <c r="Q77" s="105"/>
      <c r="R77" s="105"/>
    </row>
    <row r="78" spans="1:18" x14ac:dyDescent="0.4">
      <c r="D78" s="7"/>
      <c r="F78" s="64"/>
      <c r="G78" s="64"/>
      <c r="H78" s="64"/>
      <c r="I78" s="43"/>
      <c r="J78" s="68"/>
      <c r="K78" s="68"/>
      <c r="L78" s="68"/>
      <c r="O78" s="105"/>
      <c r="P78" s="105"/>
      <c r="Q78" s="105"/>
      <c r="R78" s="105"/>
    </row>
    <row r="79" spans="1:18" x14ac:dyDescent="0.4">
      <c r="A79" s="5" t="s">
        <v>168</v>
      </c>
      <c r="D79" s="7"/>
      <c r="F79" s="133"/>
      <c r="G79" s="133"/>
      <c r="H79" s="133"/>
      <c r="J79" s="10"/>
      <c r="K79" s="10"/>
      <c r="L79" s="10"/>
      <c r="O79" s="105"/>
      <c r="P79" s="105"/>
      <c r="Q79" s="105"/>
      <c r="R79" s="105"/>
    </row>
    <row r="80" spans="1:18" x14ac:dyDescent="0.4">
      <c r="D80" s="7"/>
      <c r="F80" s="133"/>
      <c r="G80" s="133"/>
      <c r="H80" s="133"/>
      <c r="J80" s="10"/>
      <c r="K80" s="10"/>
      <c r="L80" s="10"/>
      <c r="O80" s="105"/>
      <c r="P80" s="105"/>
      <c r="Q80" s="105"/>
      <c r="R80" s="105"/>
    </row>
    <row r="81" spans="1:18" x14ac:dyDescent="0.4">
      <c r="D81" s="7"/>
      <c r="F81" s="133"/>
      <c r="G81" s="133"/>
      <c r="H81" s="133"/>
      <c r="J81" s="10"/>
      <c r="K81" s="10"/>
      <c r="L81" s="10"/>
      <c r="O81" s="105"/>
      <c r="P81" s="105"/>
      <c r="Q81" s="105"/>
      <c r="R81" s="105"/>
    </row>
    <row r="82" spans="1:18" x14ac:dyDescent="0.4">
      <c r="D82" s="7"/>
      <c r="F82" s="133"/>
      <c r="G82" s="133"/>
      <c r="H82" s="133"/>
      <c r="J82" s="10"/>
      <c r="K82" s="10"/>
      <c r="L82" s="10"/>
      <c r="O82" s="105"/>
      <c r="P82" s="105"/>
      <c r="Q82" s="105"/>
      <c r="R82" s="105"/>
    </row>
    <row r="83" spans="1:18" x14ac:dyDescent="0.4">
      <c r="D83" s="7"/>
      <c r="F83" s="133"/>
      <c r="G83" s="133"/>
      <c r="H83" s="133"/>
      <c r="J83" s="10"/>
      <c r="K83" s="10"/>
      <c r="L83" s="10"/>
      <c r="O83" s="105"/>
      <c r="P83" s="105"/>
      <c r="Q83" s="105"/>
      <c r="R83" s="105"/>
    </row>
    <row r="84" spans="1:18" x14ac:dyDescent="0.4">
      <c r="D84" s="7"/>
      <c r="F84" s="133"/>
      <c r="G84" s="133"/>
      <c r="H84" s="133"/>
      <c r="J84" s="10"/>
      <c r="K84" s="10"/>
      <c r="L84" s="10"/>
      <c r="O84" s="105"/>
      <c r="P84" s="105"/>
      <c r="Q84" s="105"/>
      <c r="R84" s="105"/>
    </row>
    <row r="85" spans="1:18" x14ac:dyDescent="0.4">
      <c r="D85" s="7"/>
      <c r="F85" s="133"/>
      <c r="G85" s="133"/>
      <c r="H85" s="133"/>
      <c r="J85" s="10"/>
      <c r="K85" s="10"/>
      <c r="L85" s="10"/>
      <c r="O85" s="105"/>
      <c r="P85" s="105"/>
      <c r="Q85" s="105"/>
      <c r="R85" s="105"/>
    </row>
    <row r="86" spans="1:18" x14ac:dyDescent="0.4">
      <c r="D86" s="7"/>
      <c r="F86" s="133"/>
      <c r="G86" s="133"/>
      <c r="H86" s="133"/>
      <c r="J86" s="10"/>
      <c r="K86" s="10"/>
      <c r="L86" s="10"/>
      <c r="O86" s="105"/>
      <c r="P86" s="105"/>
      <c r="Q86" s="105"/>
      <c r="R86" s="105"/>
    </row>
    <row r="87" spans="1:18" x14ac:dyDescent="0.4">
      <c r="D87" s="7"/>
      <c r="F87" s="133"/>
      <c r="G87" s="133"/>
      <c r="H87" s="133"/>
      <c r="J87" s="10"/>
      <c r="K87" s="10"/>
      <c r="L87" s="10"/>
      <c r="O87" s="105"/>
      <c r="P87" s="105"/>
      <c r="Q87" s="105"/>
      <c r="R87" s="105"/>
    </row>
    <row r="88" spans="1:18" x14ac:dyDescent="0.4">
      <c r="D88" s="7"/>
      <c r="F88" s="133"/>
      <c r="G88" s="133"/>
      <c r="H88" s="133"/>
      <c r="J88" s="10"/>
      <c r="K88" s="10"/>
      <c r="L88" s="10"/>
      <c r="O88" s="105"/>
      <c r="P88" s="105"/>
      <c r="Q88" s="105"/>
      <c r="R88" s="105"/>
    </row>
    <row r="89" spans="1:18" x14ac:dyDescent="0.4">
      <c r="D89" s="7"/>
      <c r="F89" s="133"/>
      <c r="G89" s="133"/>
      <c r="H89" s="133"/>
      <c r="J89" s="10"/>
      <c r="K89" s="10"/>
      <c r="L89" s="10"/>
      <c r="O89" s="105"/>
      <c r="P89" s="105"/>
      <c r="Q89" s="105"/>
      <c r="R89" s="105"/>
    </row>
    <row r="90" spans="1:18" x14ac:dyDescent="0.4">
      <c r="D90" s="7"/>
      <c r="F90" s="133"/>
      <c r="G90" s="133"/>
      <c r="H90" s="133"/>
      <c r="J90" s="10"/>
      <c r="K90" s="10"/>
      <c r="L90" s="10"/>
      <c r="O90" s="105"/>
      <c r="P90" s="105"/>
      <c r="Q90" s="105"/>
      <c r="R90" s="105"/>
    </row>
    <row r="91" spans="1:18" x14ac:dyDescent="0.4">
      <c r="D91" s="7"/>
      <c r="F91" s="133"/>
      <c r="G91" s="133"/>
      <c r="H91" s="133"/>
      <c r="J91" s="10"/>
      <c r="K91" s="10"/>
      <c r="L91" s="10"/>
      <c r="O91" s="105"/>
      <c r="P91" s="105"/>
      <c r="Q91" s="105"/>
      <c r="R91" s="105"/>
    </row>
    <row r="92" spans="1:18" x14ac:dyDescent="0.4">
      <c r="A92" s="129"/>
      <c r="B92" s="17" t="s">
        <v>129</v>
      </c>
      <c r="C92" s="129"/>
      <c r="D92" s="17"/>
      <c r="G92" s="17"/>
      <c r="H92" s="17" t="s">
        <v>128</v>
      </c>
      <c r="I92" s="129"/>
      <c r="J92" s="129"/>
      <c r="K92" s="129"/>
      <c r="L92" s="129"/>
      <c r="O92" s="105"/>
      <c r="P92" s="105"/>
      <c r="Q92" s="105"/>
      <c r="R92" s="105"/>
    </row>
    <row r="93" spans="1:18" x14ac:dyDescent="0.4">
      <c r="D93" s="7"/>
      <c r="F93" s="133"/>
      <c r="G93" s="133"/>
      <c r="H93" s="133"/>
      <c r="J93" s="10"/>
      <c r="K93" s="10"/>
      <c r="L93" s="10"/>
      <c r="O93" s="105"/>
      <c r="P93" s="105"/>
      <c r="Q93" s="105"/>
      <c r="R93" s="105"/>
    </row>
    <row r="94" spans="1:18" x14ac:dyDescent="0.4">
      <c r="A94" s="148"/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  <c r="O94" s="105"/>
      <c r="P94" s="105"/>
      <c r="Q94" s="105"/>
      <c r="R94" s="105"/>
    </row>
    <row r="95" spans="1:18" x14ac:dyDescent="0.4">
      <c r="D95" s="23"/>
      <c r="E95" s="23"/>
      <c r="F95" s="10"/>
      <c r="G95" s="10"/>
      <c r="H95" s="10"/>
      <c r="J95" s="10"/>
      <c r="K95" s="10"/>
      <c r="L95" s="10"/>
      <c r="O95" s="105"/>
      <c r="P95" s="105"/>
      <c r="Q95" s="105"/>
      <c r="R95" s="105"/>
    </row>
    <row r="96" spans="1:18" x14ac:dyDescent="0.4">
      <c r="A96" s="142" t="str">
        <f>+A49</f>
        <v>บริษัท บรุ๊คเคอร์ กรุ๊ป จำกัด (มหาชน) และบริษัทย่อย</v>
      </c>
      <c r="B96" s="142"/>
      <c r="C96" s="142"/>
      <c r="D96" s="142"/>
      <c r="E96" s="142"/>
      <c r="F96" s="142"/>
      <c r="G96" s="142"/>
      <c r="H96" s="142"/>
      <c r="I96" s="142"/>
      <c r="J96" s="142"/>
      <c r="K96" s="142"/>
      <c r="L96" s="142"/>
      <c r="O96" s="105"/>
      <c r="P96" s="105"/>
      <c r="Q96" s="105"/>
      <c r="R96" s="105"/>
    </row>
    <row r="97" spans="1:18" x14ac:dyDescent="0.4">
      <c r="A97" s="147" t="str">
        <f>+A50</f>
        <v>งบแสดงฐานะการเงิน</v>
      </c>
      <c r="B97" s="148"/>
      <c r="C97" s="148"/>
      <c r="D97" s="148"/>
      <c r="E97" s="148"/>
      <c r="F97" s="148"/>
      <c r="G97" s="148"/>
      <c r="H97" s="148"/>
      <c r="I97" s="148"/>
      <c r="J97" s="148"/>
      <c r="K97" s="148"/>
      <c r="L97" s="148"/>
      <c r="O97" s="105"/>
      <c r="P97" s="105"/>
      <c r="Q97" s="105"/>
      <c r="R97" s="105"/>
    </row>
    <row r="98" spans="1:18" x14ac:dyDescent="0.4">
      <c r="A98" s="147" t="str">
        <f>+A51</f>
        <v>ณ วันที่ 30 กันยายน 2564</v>
      </c>
      <c r="B98" s="148"/>
      <c r="C98" s="148"/>
      <c r="D98" s="148"/>
      <c r="E98" s="148"/>
      <c r="F98" s="148"/>
      <c r="G98" s="148"/>
      <c r="H98" s="148"/>
      <c r="I98" s="148"/>
      <c r="J98" s="148"/>
      <c r="K98" s="148"/>
      <c r="L98" s="148"/>
      <c r="O98" s="105"/>
      <c r="P98" s="105"/>
      <c r="Q98" s="105"/>
      <c r="R98" s="105"/>
    </row>
    <row r="99" spans="1:18" x14ac:dyDescent="0.4">
      <c r="F99" s="143" t="s">
        <v>13</v>
      </c>
      <c r="G99" s="143"/>
      <c r="H99" s="143"/>
      <c r="I99" s="143"/>
      <c r="J99" s="143"/>
      <c r="K99" s="143"/>
      <c r="L99" s="143"/>
      <c r="O99" s="105"/>
      <c r="P99" s="105"/>
      <c r="Q99" s="105"/>
      <c r="R99" s="105"/>
    </row>
    <row r="100" spans="1:18" x14ac:dyDescent="0.4">
      <c r="F100" s="144" t="s">
        <v>34</v>
      </c>
      <c r="G100" s="144"/>
      <c r="H100" s="144"/>
      <c r="J100" s="145" t="s">
        <v>35</v>
      </c>
      <c r="K100" s="145"/>
      <c r="L100" s="145"/>
      <c r="O100" s="105"/>
      <c r="P100" s="105"/>
      <c r="Q100" s="105"/>
      <c r="R100" s="105"/>
    </row>
    <row r="101" spans="1:18" x14ac:dyDescent="0.4">
      <c r="D101" s="128" t="s">
        <v>40</v>
      </c>
      <c r="E101" s="19"/>
      <c r="F101" s="131" t="str">
        <f>+F54</f>
        <v>30 กันยายน 2564</v>
      </c>
      <c r="G101" s="24"/>
      <c r="H101" s="131" t="str">
        <f>+H54</f>
        <v>31 ธันวาคม 2563</v>
      </c>
      <c r="J101" s="131" t="str">
        <f>+J54</f>
        <v>30 กันยายน 2564</v>
      </c>
      <c r="K101" s="20"/>
      <c r="L101" s="131" t="str">
        <f>+L54</f>
        <v>31 ธันวาคม 2563</v>
      </c>
      <c r="O101" s="105"/>
      <c r="P101" s="105"/>
      <c r="Q101" s="105"/>
      <c r="R101" s="105"/>
    </row>
    <row r="102" spans="1:18" s="44" customFormat="1" ht="18" customHeight="1" x14ac:dyDescent="0.35">
      <c r="D102" s="40"/>
      <c r="E102" s="40"/>
      <c r="F102" s="100" t="s">
        <v>169</v>
      </c>
      <c r="G102" s="100"/>
      <c r="H102" s="100" t="s">
        <v>170</v>
      </c>
      <c r="I102" s="101"/>
      <c r="J102" s="100" t="s">
        <v>169</v>
      </c>
      <c r="K102" s="100"/>
      <c r="L102" s="100" t="s">
        <v>170</v>
      </c>
      <c r="M102" s="40"/>
      <c r="N102" s="40"/>
    </row>
    <row r="103" spans="1:18" s="44" customFormat="1" ht="18" customHeight="1" x14ac:dyDescent="0.35">
      <c r="D103" s="40"/>
      <c r="E103" s="40"/>
      <c r="F103" s="100" t="s">
        <v>171</v>
      </c>
      <c r="G103" s="100"/>
      <c r="H103" s="100"/>
      <c r="I103" s="101"/>
      <c r="J103" s="100" t="s">
        <v>171</v>
      </c>
      <c r="K103" s="100"/>
      <c r="L103" s="100"/>
      <c r="M103" s="40"/>
      <c r="N103" s="40"/>
    </row>
    <row r="104" spans="1:18" x14ac:dyDescent="0.4">
      <c r="A104" s="5" t="s">
        <v>108</v>
      </c>
      <c r="F104" s="132"/>
      <c r="G104" s="132"/>
      <c r="H104" s="132"/>
      <c r="O104" s="105"/>
      <c r="P104" s="105"/>
      <c r="Q104" s="105"/>
      <c r="R104" s="105"/>
    </row>
    <row r="105" spans="1:18" x14ac:dyDescent="0.4">
      <c r="B105" s="5" t="s">
        <v>145</v>
      </c>
      <c r="F105" s="132"/>
      <c r="G105" s="132"/>
      <c r="H105" s="132"/>
      <c r="J105" s="10"/>
      <c r="K105" s="10"/>
      <c r="L105" s="10"/>
      <c r="O105" s="105"/>
      <c r="P105" s="105"/>
      <c r="Q105" s="105"/>
      <c r="R105" s="105"/>
    </row>
    <row r="106" spans="1:18" x14ac:dyDescent="0.4">
      <c r="B106" s="5" t="s">
        <v>37</v>
      </c>
      <c r="F106" s="132"/>
      <c r="G106" s="132"/>
      <c r="H106" s="132"/>
      <c r="J106" s="10"/>
      <c r="K106" s="10"/>
      <c r="L106" s="10"/>
      <c r="O106" s="105"/>
      <c r="P106" s="105"/>
      <c r="Q106" s="105"/>
      <c r="R106" s="105"/>
    </row>
    <row r="107" spans="1:18" ht="18.75" thickBot="1" x14ac:dyDescent="0.45">
      <c r="C107" s="33" t="s">
        <v>214</v>
      </c>
      <c r="D107" s="129">
        <v>20</v>
      </c>
      <c r="F107" s="71">
        <v>0</v>
      </c>
      <c r="G107" s="72"/>
      <c r="H107" s="71">
        <v>880875760.38</v>
      </c>
      <c r="I107" s="43"/>
      <c r="J107" s="71">
        <v>0</v>
      </c>
      <c r="K107" s="72"/>
      <c r="L107" s="71">
        <v>880875760.38</v>
      </c>
      <c r="O107" s="105"/>
      <c r="P107" s="105"/>
      <c r="Q107" s="105"/>
      <c r="R107" s="105"/>
    </row>
    <row r="108" spans="1:18" ht="19.5" thickTop="1" thickBot="1" x14ac:dyDescent="0.45">
      <c r="C108" s="33" t="s">
        <v>215</v>
      </c>
      <c r="D108" s="129">
        <v>20</v>
      </c>
      <c r="F108" s="71">
        <v>1489315278.75</v>
      </c>
      <c r="G108" s="72"/>
      <c r="H108" s="71">
        <v>0</v>
      </c>
      <c r="I108" s="43"/>
      <c r="J108" s="71">
        <v>1489315278.75</v>
      </c>
      <c r="K108" s="72"/>
      <c r="L108" s="71">
        <v>0</v>
      </c>
      <c r="O108" s="105"/>
      <c r="P108" s="105"/>
      <c r="Q108" s="105"/>
      <c r="R108" s="105"/>
    </row>
    <row r="109" spans="1:18" ht="18.75" thickTop="1" x14ac:dyDescent="0.4">
      <c r="B109" s="5" t="s">
        <v>38</v>
      </c>
      <c r="F109" s="64"/>
      <c r="G109" s="64"/>
      <c r="H109" s="64"/>
      <c r="I109" s="43"/>
      <c r="J109" s="53"/>
      <c r="K109" s="53"/>
      <c r="L109" s="64"/>
      <c r="O109" s="105"/>
      <c r="P109" s="105"/>
      <c r="Q109" s="105"/>
      <c r="R109" s="105"/>
    </row>
    <row r="110" spans="1:18" x14ac:dyDescent="0.4">
      <c r="C110" s="33" t="s">
        <v>201</v>
      </c>
      <c r="D110" s="129">
        <v>20</v>
      </c>
      <c r="F110" s="53">
        <v>0</v>
      </c>
      <c r="G110" s="53"/>
      <c r="H110" s="53">
        <v>830055185.00999999</v>
      </c>
      <c r="I110" s="53"/>
      <c r="J110" s="53">
        <v>0</v>
      </c>
      <c r="K110" s="53"/>
      <c r="L110" s="53">
        <v>830055185.00999999</v>
      </c>
      <c r="O110" s="105"/>
      <c r="P110" s="105"/>
      <c r="Q110" s="105"/>
      <c r="R110" s="105"/>
    </row>
    <row r="111" spans="1:18" x14ac:dyDescent="0.4">
      <c r="C111" s="33" t="s">
        <v>233</v>
      </c>
      <c r="D111" s="129">
        <v>20</v>
      </c>
      <c r="F111" s="53">
        <f>+เปลี่ยนแปลงรวม!D37</f>
        <v>1028528362.63</v>
      </c>
      <c r="G111" s="53"/>
      <c r="H111" s="53">
        <v>0</v>
      </c>
      <c r="I111" s="53"/>
      <c r="J111" s="53">
        <f>+เปลี่ยนแปลงเฉพาะ!D38</f>
        <v>1028528362.63</v>
      </c>
      <c r="K111" s="53"/>
      <c r="L111" s="53">
        <v>0</v>
      </c>
      <c r="O111" s="105"/>
      <c r="P111" s="105"/>
      <c r="Q111" s="105"/>
      <c r="R111" s="105"/>
    </row>
    <row r="112" spans="1:18" x14ac:dyDescent="0.4">
      <c r="B112" s="5" t="s">
        <v>146</v>
      </c>
      <c r="C112" s="33"/>
      <c r="D112" s="129">
        <v>20</v>
      </c>
      <c r="F112" s="53">
        <f>+เปลี่ยนแปลงรวม!F37</f>
        <v>667769360.33000004</v>
      </c>
      <c r="G112" s="53"/>
      <c r="H112" s="53">
        <v>270244733.85000002</v>
      </c>
      <c r="I112" s="43"/>
      <c r="J112" s="53">
        <f>+เปลี่ยนแปลงเฉพาะ!F38</f>
        <v>667769360.33000004</v>
      </c>
      <c r="K112" s="53"/>
      <c r="L112" s="53">
        <v>270244733.85000002</v>
      </c>
      <c r="O112" s="105"/>
      <c r="P112" s="105"/>
      <c r="Q112" s="105"/>
      <c r="R112" s="105"/>
    </row>
    <row r="113" spans="1:18" x14ac:dyDescent="0.4">
      <c r="B113" s="5" t="s">
        <v>178</v>
      </c>
      <c r="C113" s="33"/>
      <c r="D113" s="129">
        <v>21</v>
      </c>
      <c r="F113" s="53">
        <f>+เปลี่ยนแปลงรวม!H37</f>
        <v>5346142.2300000004</v>
      </c>
      <c r="G113" s="53"/>
      <c r="H113" s="53">
        <v>1875250</v>
      </c>
      <c r="I113" s="43"/>
      <c r="J113" s="53">
        <f>+เปลี่ยนแปลงเฉพาะ!H38</f>
        <v>5346142.2300000004</v>
      </c>
      <c r="K113" s="53"/>
      <c r="L113" s="53">
        <v>1875250</v>
      </c>
      <c r="O113" s="105"/>
      <c r="P113" s="105"/>
      <c r="Q113" s="105"/>
      <c r="R113" s="105"/>
    </row>
    <row r="114" spans="1:18" x14ac:dyDescent="0.4">
      <c r="B114" s="5" t="s">
        <v>54</v>
      </c>
      <c r="F114" s="64"/>
      <c r="G114" s="64"/>
      <c r="H114" s="64"/>
      <c r="I114" s="43"/>
      <c r="J114" s="53"/>
      <c r="K114" s="53"/>
      <c r="L114" s="64"/>
      <c r="O114" s="105"/>
      <c r="P114" s="105"/>
      <c r="Q114" s="105"/>
      <c r="R114" s="105"/>
    </row>
    <row r="115" spans="1:18" x14ac:dyDescent="0.4">
      <c r="C115" s="5" t="s">
        <v>39</v>
      </c>
      <c r="F115" s="63">
        <f>+เปลี่ยนแปลงรวม!J37</f>
        <v>92820158.219999999</v>
      </c>
      <c r="G115" s="63"/>
      <c r="H115" s="63">
        <v>88087576.040000007</v>
      </c>
      <c r="I115" s="43"/>
      <c r="J115" s="63">
        <f>เปลี่ยนแปลงเฉพาะ!J38</f>
        <v>92820158.219999999</v>
      </c>
      <c r="K115" s="63"/>
      <c r="L115" s="63">
        <v>88087576.040000007</v>
      </c>
      <c r="O115" s="105"/>
      <c r="P115" s="105"/>
      <c r="Q115" s="105"/>
      <c r="R115" s="105"/>
    </row>
    <row r="116" spans="1:18" x14ac:dyDescent="0.4">
      <c r="C116" s="5" t="s">
        <v>3</v>
      </c>
      <c r="D116" s="22"/>
      <c r="F116" s="68">
        <f>เปลี่ยนแปลงรวม!L37</f>
        <v>1259717219.3300004</v>
      </c>
      <c r="G116" s="68"/>
      <c r="H116" s="68">
        <v>1249909825.8800001</v>
      </c>
      <c r="I116" s="60"/>
      <c r="J116" s="68">
        <f>เปลี่ยนแปลงเฉพาะ!L38</f>
        <v>1172958840.8699999</v>
      </c>
      <c r="K116" s="68"/>
      <c r="L116" s="68">
        <v>1181487670.5999999</v>
      </c>
      <c r="O116" s="105"/>
      <c r="P116" s="105"/>
      <c r="Q116" s="105"/>
      <c r="R116" s="105"/>
    </row>
    <row r="117" spans="1:18" x14ac:dyDescent="0.4">
      <c r="B117" s="5" t="s">
        <v>109</v>
      </c>
      <c r="D117" s="22"/>
      <c r="F117" s="70">
        <f>เปลี่ยนแปลงรวม!R37</f>
        <v>-16645446.559999999</v>
      </c>
      <c r="G117" s="68"/>
      <c r="H117" s="70">
        <v>-42990281.32</v>
      </c>
      <c r="I117" s="43"/>
      <c r="J117" s="70">
        <v>0</v>
      </c>
      <c r="K117" s="68"/>
      <c r="L117" s="70">
        <v>0</v>
      </c>
      <c r="O117" s="105"/>
      <c r="P117" s="105"/>
      <c r="Q117" s="105"/>
      <c r="R117" s="105"/>
    </row>
    <row r="118" spans="1:18" x14ac:dyDescent="0.4">
      <c r="C118" s="5" t="s">
        <v>104</v>
      </c>
      <c r="F118" s="53">
        <f>SUM(F110:F117)</f>
        <v>3037535796.1800008</v>
      </c>
      <c r="G118" s="53"/>
      <c r="H118" s="53">
        <f>SUM(H110:H117)</f>
        <v>2397182289.46</v>
      </c>
      <c r="I118" s="43"/>
      <c r="J118" s="53">
        <f>SUM(J110:J117)</f>
        <v>2967422864.2799997</v>
      </c>
      <c r="K118" s="53"/>
      <c r="L118" s="53">
        <f>SUM(L110:L117)</f>
        <v>2371750415.5</v>
      </c>
      <c r="O118" s="105"/>
      <c r="P118" s="105"/>
      <c r="Q118" s="105"/>
      <c r="R118" s="105"/>
    </row>
    <row r="119" spans="1:18" x14ac:dyDescent="0.4">
      <c r="B119" s="5" t="s">
        <v>92</v>
      </c>
      <c r="F119" s="73">
        <f>เปลี่ยนแปลงรวม!V37</f>
        <v>72448196.230000004</v>
      </c>
      <c r="G119" s="72"/>
      <c r="H119" s="73">
        <v>72585833.920000002</v>
      </c>
      <c r="I119" s="43"/>
      <c r="J119" s="70">
        <v>0</v>
      </c>
      <c r="K119" s="68"/>
      <c r="L119" s="73">
        <f>เปลี่ยนแปลงรวม!AD37</f>
        <v>0</v>
      </c>
      <c r="O119" s="105"/>
      <c r="P119" s="105"/>
      <c r="Q119" s="105"/>
      <c r="R119" s="105"/>
    </row>
    <row r="120" spans="1:18" x14ac:dyDescent="0.4">
      <c r="C120" s="5" t="s">
        <v>110</v>
      </c>
      <c r="F120" s="53">
        <f>+F119+F118</f>
        <v>3109983992.4100008</v>
      </c>
      <c r="G120" s="53"/>
      <c r="H120" s="53">
        <f>+H119+H118</f>
        <v>2469768123.3800001</v>
      </c>
      <c r="I120" s="43"/>
      <c r="J120" s="53">
        <f>+J119+J118</f>
        <v>2967422864.2799997</v>
      </c>
      <c r="K120" s="53"/>
      <c r="L120" s="53">
        <f>+L119+L118</f>
        <v>2371750415.5</v>
      </c>
      <c r="O120" s="105"/>
      <c r="P120" s="105"/>
      <c r="Q120" s="105"/>
      <c r="R120" s="105"/>
    </row>
    <row r="121" spans="1:18" ht="18.75" thickBot="1" x14ac:dyDescent="0.45">
      <c r="A121" s="5" t="s">
        <v>111</v>
      </c>
      <c r="F121" s="66">
        <f>+F120+F77</f>
        <v>3599524806.500001</v>
      </c>
      <c r="G121" s="68"/>
      <c r="H121" s="66">
        <f>+H120+H77</f>
        <v>2565850465.7400002</v>
      </c>
      <c r="I121" s="43"/>
      <c r="J121" s="66">
        <f>+J120+J77</f>
        <v>3452130825.9199996</v>
      </c>
      <c r="K121" s="68"/>
      <c r="L121" s="66">
        <f>+L120+L77</f>
        <v>2453080172.54</v>
      </c>
      <c r="O121" s="105"/>
      <c r="P121" s="105"/>
      <c r="Q121" s="105"/>
      <c r="R121" s="105"/>
    </row>
    <row r="122" spans="1:18" ht="18.75" thickTop="1" x14ac:dyDescent="0.4">
      <c r="F122" s="68"/>
      <c r="G122" s="68"/>
      <c r="H122" s="68"/>
      <c r="I122" s="43"/>
      <c r="J122" s="68"/>
      <c r="K122" s="68"/>
      <c r="L122" s="68"/>
      <c r="O122" s="105"/>
      <c r="P122" s="105"/>
      <c r="Q122" s="105"/>
      <c r="R122" s="105"/>
    </row>
    <row r="123" spans="1:18" x14ac:dyDescent="0.4">
      <c r="A123" s="5" t="s">
        <v>168</v>
      </c>
      <c r="F123" s="67"/>
      <c r="G123" s="67"/>
      <c r="H123" s="67"/>
      <c r="I123" s="43"/>
      <c r="J123" s="53"/>
      <c r="K123" s="53"/>
      <c r="L123" s="53"/>
    </row>
    <row r="124" spans="1:18" x14ac:dyDescent="0.4">
      <c r="F124" s="23"/>
      <c r="G124" s="23"/>
      <c r="H124" s="23"/>
      <c r="J124" s="23"/>
      <c r="K124" s="23"/>
      <c r="L124" s="23"/>
      <c r="O124" s="105"/>
      <c r="P124" s="105"/>
      <c r="Q124" s="105"/>
      <c r="R124" s="105"/>
    </row>
    <row r="125" spans="1:18" x14ac:dyDescent="0.4">
      <c r="F125" s="23"/>
      <c r="G125" s="23"/>
      <c r="H125" s="23"/>
      <c r="J125" s="23"/>
      <c r="K125" s="23"/>
      <c r="L125" s="23"/>
      <c r="O125" s="105"/>
      <c r="P125" s="105"/>
      <c r="Q125" s="105"/>
      <c r="R125" s="105"/>
    </row>
    <row r="126" spans="1:18" x14ac:dyDescent="0.4">
      <c r="F126" s="23"/>
      <c r="G126" s="23"/>
      <c r="H126" s="23"/>
      <c r="J126" s="23"/>
      <c r="K126" s="23"/>
      <c r="L126" s="23"/>
      <c r="O126" s="105"/>
      <c r="P126" s="105"/>
      <c r="Q126" s="105"/>
      <c r="R126" s="105"/>
    </row>
    <row r="127" spans="1:18" x14ac:dyDescent="0.4">
      <c r="F127" s="23"/>
      <c r="G127" s="23"/>
      <c r="H127" s="23"/>
      <c r="J127" s="23"/>
      <c r="K127" s="23"/>
      <c r="L127" s="23"/>
      <c r="O127" s="105"/>
      <c r="P127" s="105"/>
      <c r="Q127" s="105"/>
      <c r="R127" s="105"/>
    </row>
    <row r="128" spans="1:18" x14ac:dyDescent="0.4">
      <c r="F128" s="23"/>
      <c r="G128" s="23"/>
      <c r="H128" s="23"/>
      <c r="J128" s="23"/>
      <c r="K128" s="23"/>
      <c r="L128" s="23"/>
      <c r="O128" s="105"/>
      <c r="P128" s="105"/>
      <c r="Q128" s="105"/>
      <c r="R128" s="105"/>
    </row>
    <row r="130" spans="1:18" x14ac:dyDescent="0.4">
      <c r="F130" s="23"/>
      <c r="G130" s="23"/>
      <c r="H130" s="23"/>
      <c r="J130" s="23"/>
      <c r="K130" s="23"/>
      <c r="L130" s="23"/>
      <c r="O130" s="105"/>
      <c r="P130" s="105"/>
      <c r="Q130" s="105"/>
      <c r="R130" s="105"/>
    </row>
    <row r="131" spans="1:18" x14ac:dyDescent="0.4">
      <c r="F131" s="23"/>
      <c r="G131" s="23"/>
      <c r="H131" s="23"/>
      <c r="J131" s="23"/>
      <c r="K131" s="23"/>
      <c r="L131" s="23"/>
      <c r="O131" s="105"/>
      <c r="P131" s="105"/>
      <c r="Q131" s="105"/>
      <c r="R131" s="105"/>
    </row>
    <row r="132" spans="1:18" x14ac:dyDescent="0.4">
      <c r="F132" s="23"/>
      <c r="G132" s="23"/>
      <c r="H132" s="23"/>
      <c r="J132" s="23"/>
      <c r="K132" s="23"/>
      <c r="L132" s="23"/>
      <c r="O132" s="105"/>
      <c r="P132" s="105"/>
      <c r="Q132" s="105"/>
      <c r="R132" s="105"/>
    </row>
    <row r="133" spans="1:18" x14ac:dyDescent="0.4">
      <c r="F133" s="23"/>
      <c r="G133" s="23"/>
      <c r="H133" s="23"/>
      <c r="J133" s="23"/>
      <c r="K133" s="23"/>
      <c r="L133" s="23"/>
      <c r="O133" s="105"/>
      <c r="P133" s="105"/>
      <c r="Q133" s="105"/>
      <c r="R133" s="105"/>
    </row>
    <row r="134" spans="1:18" x14ac:dyDescent="0.4">
      <c r="F134" s="23"/>
      <c r="G134" s="23"/>
      <c r="H134" s="23"/>
      <c r="J134" s="23"/>
      <c r="K134" s="23"/>
      <c r="L134" s="23"/>
      <c r="O134" s="105"/>
      <c r="P134" s="105"/>
      <c r="Q134" s="105"/>
      <c r="R134" s="105"/>
    </row>
    <row r="135" spans="1:18" x14ac:dyDescent="0.4">
      <c r="F135" s="23"/>
      <c r="G135" s="23"/>
      <c r="H135" s="23"/>
      <c r="J135" s="23"/>
      <c r="K135" s="23"/>
      <c r="L135" s="23"/>
      <c r="O135" s="105"/>
      <c r="P135" s="105"/>
      <c r="Q135" s="105"/>
      <c r="R135" s="105"/>
    </row>
    <row r="136" spans="1:18" x14ac:dyDescent="0.4">
      <c r="F136" s="23"/>
      <c r="G136" s="23"/>
      <c r="H136" s="23"/>
      <c r="J136" s="23"/>
      <c r="K136" s="23"/>
      <c r="L136" s="23"/>
      <c r="O136" s="105"/>
      <c r="P136" s="105"/>
      <c r="Q136" s="105"/>
      <c r="R136" s="105"/>
    </row>
    <row r="137" spans="1:18" x14ac:dyDescent="0.4">
      <c r="F137" s="23"/>
      <c r="G137" s="23"/>
      <c r="H137" s="23"/>
      <c r="J137" s="23"/>
      <c r="K137" s="23"/>
      <c r="L137" s="23"/>
      <c r="O137" s="105"/>
      <c r="P137" s="105"/>
      <c r="Q137" s="105"/>
      <c r="R137" s="105"/>
    </row>
    <row r="138" spans="1:18" x14ac:dyDescent="0.4">
      <c r="F138" s="23"/>
      <c r="G138" s="23"/>
      <c r="H138" s="23"/>
      <c r="J138" s="23"/>
      <c r="K138" s="23"/>
      <c r="L138" s="23"/>
      <c r="O138" s="105"/>
      <c r="P138" s="105"/>
      <c r="Q138" s="105"/>
      <c r="R138" s="105"/>
    </row>
    <row r="139" spans="1:18" x14ac:dyDescent="0.4">
      <c r="A139" s="129"/>
      <c r="B139" s="17" t="s">
        <v>129</v>
      </c>
      <c r="C139" s="129"/>
      <c r="D139" s="17"/>
      <c r="G139" s="17"/>
      <c r="H139" s="17" t="s">
        <v>128</v>
      </c>
      <c r="I139" s="129"/>
      <c r="J139" s="129"/>
      <c r="K139" s="129"/>
      <c r="L139" s="129"/>
      <c r="O139" s="105"/>
      <c r="P139" s="105"/>
      <c r="Q139" s="105"/>
      <c r="R139" s="105"/>
    </row>
    <row r="140" spans="1:18" ht="18" customHeight="1" x14ac:dyDescent="0.4">
      <c r="J140" s="10"/>
      <c r="K140" s="10"/>
      <c r="L140" s="10"/>
      <c r="O140" s="105"/>
      <c r="P140" s="105"/>
      <c r="Q140" s="105"/>
      <c r="R140" s="105"/>
    </row>
    <row r="141" spans="1:18" ht="13.7" customHeight="1" x14ac:dyDescent="0.4">
      <c r="D141" s="129" t="s">
        <v>80</v>
      </c>
      <c r="F141" s="23">
        <f>F121-F39</f>
        <v>0</v>
      </c>
      <c r="G141" s="23"/>
      <c r="H141" s="23">
        <f>H121-H39</f>
        <v>0</v>
      </c>
      <c r="J141" s="23">
        <f>J121-J39</f>
        <v>0</v>
      </c>
      <c r="K141" s="23"/>
      <c r="L141" s="23">
        <f>L121-L39</f>
        <v>0</v>
      </c>
      <c r="O141" s="105"/>
      <c r="P141" s="105"/>
      <c r="Q141" s="105"/>
      <c r="R141" s="105"/>
    </row>
    <row r="142" spans="1:18" ht="18" customHeight="1" x14ac:dyDescent="0.4"/>
    <row r="143" spans="1:18" ht="18" customHeight="1" x14ac:dyDescent="0.4"/>
  </sheetData>
  <mergeCells count="22">
    <mergeCell ref="J100:L100"/>
    <mergeCell ref="F100:H100"/>
    <mergeCell ref="F99:L99"/>
    <mergeCell ref="F53:H53"/>
    <mergeCell ref="A47:L47"/>
    <mergeCell ref="A94:L94"/>
    <mergeCell ref="A50:L50"/>
    <mergeCell ref="A97:L97"/>
    <mergeCell ref="A10:C10"/>
    <mergeCell ref="A49:L49"/>
    <mergeCell ref="A51:L51"/>
    <mergeCell ref="A98:L98"/>
    <mergeCell ref="A57:C57"/>
    <mergeCell ref="A96:L96"/>
    <mergeCell ref="F52:L52"/>
    <mergeCell ref="J53:L53"/>
    <mergeCell ref="A2:L2"/>
    <mergeCell ref="A3:L3"/>
    <mergeCell ref="F5:L5"/>
    <mergeCell ref="F6:H6"/>
    <mergeCell ref="J6:L6"/>
    <mergeCell ref="A4:L4"/>
  </mergeCells>
  <phoneticPr fontId="0" type="noConversion"/>
  <pageMargins left="0.82677165354330717" right="0" top="0.6692913385826772" bottom="0" header="0.43307086614173229" footer="0"/>
  <pageSetup paperSize="9" fitToHeight="4" orientation="portrait" useFirstPageNumber="1" horizontalDpi="4294967295" verticalDpi="4294967295" r:id="rId1"/>
  <headerFooter alignWithMargins="0">
    <oddFooter>&amp;C&amp;"Angsana New,Regular"&amp;12&amp;P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198"/>
  <sheetViews>
    <sheetView view="pageBreakPreview" zoomScale="118" zoomScaleNormal="100" zoomScaleSheetLayoutView="118" workbookViewId="0">
      <selection activeCell="C10" sqref="C10"/>
    </sheetView>
  </sheetViews>
  <sheetFormatPr defaultColWidth="9.140625" defaultRowHeight="18" x14ac:dyDescent="0.4"/>
  <cols>
    <col min="1" max="2" width="2.7109375" style="5" customWidth="1"/>
    <col min="3" max="3" width="43.140625" style="5" customWidth="1"/>
    <col min="4" max="4" width="6.28515625" style="140" customWidth="1"/>
    <col min="5" max="5" width="0.85546875" style="140" customWidth="1"/>
    <col min="6" max="6" width="12.85546875" style="140" customWidth="1"/>
    <col min="7" max="7" width="0.85546875" style="140" customWidth="1"/>
    <col min="8" max="8" width="12.85546875" style="140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1" customWidth="1"/>
    <col min="15" max="15" width="15.7109375" style="16" customWidth="1"/>
    <col min="16" max="16" width="2.7109375" style="11" customWidth="1"/>
    <col min="17" max="17" width="15.7109375" style="11" customWidth="1"/>
    <col min="18" max="18" width="2.7109375" style="11" customWidth="1"/>
    <col min="19" max="19" width="15.7109375" style="11" customWidth="1"/>
    <col min="20" max="20" width="2.7109375" style="11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7.5" customHeight="1" x14ac:dyDescent="0.4">
      <c r="D1" s="23"/>
      <c r="E1" s="23"/>
      <c r="F1" s="10"/>
      <c r="G1" s="23"/>
      <c r="H1" s="10"/>
      <c r="J1" s="149"/>
      <c r="K1" s="149"/>
      <c r="L1" s="149"/>
      <c r="M1" s="102"/>
      <c r="U1" s="11"/>
      <c r="V1" s="11"/>
      <c r="W1" s="11"/>
      <c r="X1" s="11"/>
    </row>
    <row r="2" spans="1:24" ht="18" customHeight="1" x14ac:dyDescent="0.4">
      <c r="A2" s="147" t="s">
        <v>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02"/>
      <c r="U2" s="11"/>
      <c r="V2" s="11"/>
      <c r="W2" s="11"/>
      <c r="X2" s="11"/>
    </row>
    <row r="3" spans="1:24" ht="18" customHeight="1" x14ac:dyDescent="0.4">
      <c r="A3" s="142" t="s">
        <v>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02"/>
      <c r="U3" s="11"/>
      <c r="V3" s="11"/>
      <c r="W3" s="11"/>
      <c r="X3" s="11"/>
    </row>
    <row r="4" spans="1:24" ht="18" customHeight="1" x14ac:dyDescent="0.4">
      <c r="A4" s="142" t="s">
        <v>224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02"/>
      <c r="U4" s="11"/>
      <c r="V4" s="11"/>
      <c r="W4" s="11"/>
      <c r="X4" s="11"/>
    </row>
    <row r="5" spans="1:24" ht="18" customHeight="1" x14ac:dyDescent="0.4">
      <c r="C5" s="137"/>
      <c r="D5" s="137"/>
      <c r="E5" s="137"/>
      <c r="F5" s="143" t="s">
        <v>13</v>
      </c>
      <c r="G5" s="143"/>
      <c r="H5" s="143"/>
      <c r="I5" s="143"/>
      <c r="J5" s="143"/>
      <c r="K5" s="143"/>
      <c r="L5" s="143"/>
      <c r="M5" s="102"/>
      <c r="U5" s="11"/>
      <c r="V5" s="11"/>
      <c r="W5" s="11"/>
      <c r="X5" s="11"/>
    </row>
    <row r="6" spans="1:24" ht="18" customHeight="1" x14ac:dyDescent="0.4">
      <c r="C6" s="137"/>
      <c r="F6" s="144" t="s">
        <v>34</v>
      </c>
      <c r="G6" s="144"/>
      <c r="H6" s="144"/>
      <c r="J6" s="145" t="s">
        <v>35</v>
      </c>
      <c r="K6" s="145"/>
      <c r="L6" s="145"/>
      <c r="M6" s="102"/>
      <c r="U6" s="11"/>
      <c r="V6" s="11"/>
      <c r="W6" s="11"/>
      <c r="X6" s="11"/>
    </row>
    <row r="7" spans="1:24" ht="18" customHeight="1" x14ac:dyDescent="0.4">
      <c r="F7" s="143" t="s">
        <v>225</v>
      </c>
      <c r="G7" s="143"/>
      <c r="H7" s="143"/>
      <c r="I7" s="143"/>
      <c r="J7" s="143"/>
      <c r="K7" s="143"/>
      <c r="L7" s="143"/>
      <c r="M7" s="102"/>
      <c r="U7" s="11"/>
      <c r="V7" s="11"/>
      <c r="W7" s="11"/>
      <c r="X7" s="11"/>
    </row>
    <row r="8" spans="1:24" ht="18" customHeight="1" x14ac:dyDescent="0.4">
      <c r="D8" s="138" t="s">
        <v>40</v>
      </c>
      <c r="E8" s="19"/>
      <c r="F8" s="32">
        <v>2564</v>
      </c>
      <c r="G8" s="7"/>
      <c r="H8" s="32">
        <v>2563</v>
      </c>
      <c r="I8" s="34"/>
      <c r="J8" s="32">
        <f>+F8</f>
        <v>2564</v>
      </c>
      <c r="K8" s="47"/>
      <c r="L8" s="32">
        <f>+H8</f>
        <v>2563</v>
      </c>
      <c r="M8" s="102"/>
      <c r="U8" s="11"/>
      <c r="V8" s="11"/>
      <c r="W8" s="11"/>
      <c r="X8" s="11"/>
    </row>
    <row r="9" spans="1:24" ht="18" customHeight="1" x14ac:dyDescent="0.4">
      <c r="A9" s="5" t="s">
        <v>41</v>
      </c>
      <c r="F9" s="141"/>
      <c r="G9" s="141"/>
      <c r="H9" s="141"/>
      <c r="M9" s="102"/>
      <c r="U9" s="11"/>
      <c r="V9" s="11"/>
      <c r="W9" s="11"/>
      <c r="X9" s="11"/>
    </row>
    <row r="10" spans="1:24" ht="18" customHeight="1" x14ac:dyDescent="0.4">
      <c r="B10" s="5" t="s">
        <v>235</v>
      </c>
      <c r="F10" s="63">
        <v>157906440.22</v>
      </c>
      <c r="G10" s="64"/>
      <c r="H10" s="63">
        <v>41825132.859999999</v>
      </c>
      <c r="I10" s="43"/>
      <c r="J10" s="68">
        <v>89166143.560000002</v>
      </c>
      <c r="K10" s="43"/>
      <c r="L10" s="68">
        <v>36051901.259999998</v>
      </c>
      <c r="M10" s="102"/>
      <c r="U10" s="11"/>
      <c r="V10" s="11"/>
      <c r="W10" s="11"/>
      <c r="X10" s="11"/>
    </row>
    <row r="11" spans="1:24" ht="18" customHeight="1" x14ac:dyDescent="0.4">
      <c r="B11" s="5" t="s">
        <v>191</v>
      </c>
      <c r="D11" s="140">
        <v>9.4</v>
      </c>
      <c r="F11" s="63">
        <v>288653854.99000001</v>
      </c>
      <c r="G11" s="64"/>
      <c r="H11" s="63">
        <v>0</v>
      </c>
      <c r="I11" s="43"/>
      <c r="J11" s="53">
        <v>71706465.829999998</v>
      </c>
      <c r="K11" s="43"/>
      <c r="L11" s="53">
        <v>0</v>
      </c>
      <c r="M11" s="106"/>
      <c r="N11" s="105"/>
      <c r="P11" s="105"/>
      <c r="Q11" s="105"/>
      <c r="R11" s="105"/>
      <c r="S11" s="105"/>
      <c r="T11" s="105"/>
      <c r="U11" s="105"/>
      <c r="V11" s="105"/>
      <c r="W11" s="105"/>
      <c r="X11" s="105"/>
    </row>
    <row r="12" spans="1:24" ht="18" customHeight="1" x14ac:dyDescent="0.4">
      <c r="B12" s="5" t="s">
        <v>205</v>
      </c>
      <c r="F12" s="63">
        <v>23383076.789999999</v>
      </c>
      <c r="G12" s="64"/>
      <c r="H12" s="63">
        <v>0</v>
      </c>
      <c r="I12" s="43"/>
      <c r="J12" s="53">
        <v>23375247.579999998</v>
      </c>
      <c r="K12" s="43"/>
      <c r="L12" s="53">
        <v>0</v>
      </c>
      <c r="M12" s="109"/>
      <c r="N12" s="105"/>
      <c r="P12" s="105"/>
      <c r="Q12" s="105"/>
      <c r="R12" s="105"/>
      <c r="S12" s="105"/>
      <c r="T12" s="105"/>
      <c r="U12" s="105"/>
      <c r="V12" s="105"/>
      <c r="W12" s="105"/>
      <c r="X12" s="105"/>
    </row>
    <row r="13" spans="1:24" ht="18" customHeight="1" x14ac:dyDescent="0.4">
      <c r="B13" s="5" t="s">
        <v>237</v>
      </c>
      <c r="D13" s="140">
        <v>7</v>
      </c>
      <c r="F13" s="63">
        <v>14086974.549999999</v>
      </c>
      <c r="G13" s="64"/>
      <c r="H13" s="63">
        <v>0</v>
      </c>
      <c r="I13" s="43"/>
      <c r="J13" s="53">
        <v>25086.63</v>
      </c>
      <c r="K13" s="43"/>
      <c r="L13" s="53">
        <v>0</v>
      </c>
      <c r="M13" s="136"/>
      <c r="N13" s="105"/>
      <c r="P13" s="105"/>
      <c r="Q13" s="105"/>
      <c r="R13" s="105"/>
      <c r="S13" s="105"/>
      <c r="T13" s="105"/>
      <c r="U13" s="105"/>
      <c r="V13" s="105"/>
      <c r="W13" s="105"/>
      <c r="X13" s="105"/>
    </row>
    <row r="14" spans="1:24" ht="18" customHeight="1" x14ac:dyDescent="0.4">
      <c r="B14" s="5" t="s">
        <v>112</v>
      </c>
      <c r="D14" s="44"/>
      <c r="F14" s="63">
        <v>10558170.23</v>
      </c>
      <c r="G14" s="64"/>
      <c r="H14" s="63">
        <v>17966868.120000001</v>
      </c>
      <c r="I14" s="43"/>
      <c r="J14" s="53">
        <v>9010330.4600000009</v>
      </c>
      <c r="K14" s="43"/>
      <c r="L14" s="53">
        <v>17105768.120000001</v>
      </c>
      <c r="M14" s="102"/>
      <c r="U14" s="11"/>
      <c r="V14" s="11"/>
      <c r="W14" s="11"/>
      <c r="X14" s="11"/>
    </row>
    <row r="15" spans="1:24" ht="18" customHeight="1" x14ac:dyDescent="0.4">
      <c r="B15" s="5" t="s">
        <v>9</v>
      </c>
      <c r="D15" s="44"/>
      <c r="F15" s="63">
        <v>27855042.25</v>
      </c>
      <c r="G15" s="64"/>
      <c r="H15" s="63">
        <v>27997911.550000001</v>
      </c>
      <c r="I15" s="43"/>
      <c r="J15" s="68">
        <v>57732847.229999997</v>
      </c>
      <c r="K15" s="43"/>
      <c r="L15" s="68">
        <v>37669168.079999998</v>
      </c>
      <c r="M15" s="102"/>
      <c r="U15" s="11"/>
      <c r="V15" s="11"/>
      <c r="W15" s="11"/>
      <c r="X15" s="11"/>
    </row>
    <row r="16" spans="1:24" ht="18" customHeight="1" x14ac:dyDescent="0.4">
      <c r="B16" s="5" t="s">
        <v>43</v>
      </c>
      <c r="D16" s="44"/>
      <c r="F16" s="67"/>
      <c r="G16" s="67"/>
      <c r="H16" s="67"/>
      <c r="I16" s="43"/>
      <c r="J16" s="53"/>
      <c r="K16" s="43"/>
      <c r="L16" s="53"/>
      <c r="M16" s="102"/>
      <c r="U16" s="11"/>
      <c r="V16" s="11"/>
      <c r="W16" s="11"/>
      <c r="X16" s="11"/>
    </row>
    <row r="17" spans="1:24" ht="18" customHeight="1" x14ac:dyDescent="0.4">
      <c r="C17" s="135" t="s">
        <v>230</v>
      </c>
      <c r="D17" s="44"/>
      <c r="F17" s="67">
        <v>0</v>
      </c>
      <c r="G17" s="67"/>
      <c r="H17" s="67">
        <v>23371276.91</v>
      </c>
      <c r="I17" s="43"/>
      <c r="J17" s="53">
        <v>0</v>
      </c>
      <c r="K17" s="43"/>
      <c r="L17" s="53">
        <v>23371276.91</v>
      </c>
      <c r="M17" s="134"/>
      <c r="N17" s="105"/>
      <c r="P17" s="105"/>
      <c r="Q17" s="105"/>
      <c r="R17" s="105"/>
      <c r="S17" s="105"/>
      <c r="T17" s="105"/>
      <c r="U17" s="105"/>
      <c r="V17" s="105"/>
      <c r="W17" s="105"/>
      <c r="X17" s="105"/>
    </row>
    <row r="18" spans="1:24" ht="18" customHeight="1" x14ac:dyDescent="0.4">
      <c r="C18" s="5" t="s">
        <v>216</v>
      </c>
      <c r="D18" s="44">
        <v>6</v>
      </c>
      <c r="F18" s="67">
        <v>780000</v>
      </c>
      <c r="G18" s="67"/>
      <c r="H18" s="67">
        <v>0</v>
      </c>
      <c r="I18" s="43"/>
      <c r="J18" s="53">
        <v>780000</v>
      </c>
      <c r="K18" s="43"/>
      <c r="L18" s="53">
        <v>0</v>
      </c>
      <c r="M18" s="117"/>
      <c r="N18" s="105"/>
      <c r="P18" s="105"/>
      <c r="Q18" s="105"/>
      <c r="R18" s="105"/>
      <c r="S18" s="105"/>
      <c r="T18" s="105"/>
      <c r="U18" s="105"/>
      <c r="V18" s="105"/>
      <c r="W18" s="105"/>
      <c r="X18" s="105"/>
    </row>
    <row r="19" spans="1:24" ht="18" customHeight="1" x14ac:dyDescent="0.4">
      <c r="C19" s="5" t="s">
        <v>166</v>
      </c>
      <c r="D19" s="44"/>
      <c r="F19" s="53">
        <v>152058796.58000001</v>
      </c>
      <c r="G19" s="64"/>
      <c r="H19" s="53">
        <v>16073663.189999999</v>
      </c>
      <c r="I19" s="43"/>
      <c r="J19" s="53">
        <v>152023645.97</v>
      </c>
      <c r="K19" s="43"/>
      <c r="L19" s="53">
        <v>13925108.08</v>
      </c>
      <c r="M19" s="102"/>
      <c r="U19" s="11"/>
      <c r="V19" s="11"/>
      <c r="W19" s="11"/>
      <c r="X19" s="11"/>
    </row>
    <row r="20" spans="1:24" ht="18" customHeight="1" x14ac:dyDescent="0.4">
      <c r="C20" s="5" t="s">
        <v>44</v>
      </c>
      <c r="D20" s="94"/>
      <c r="E20" s="104"/>
      <c r="F20" s="63">
        <v>921065.47</v>
      </c>
      <c r="G20" s="64"/>
      <c r="H20" s="63">
        <v>4866845.4400000004</v>
      </c>
      <c r="I20" s="43"/>
      <c r="J20" s="53">
        <v>81159.16</v>
      </c>
      <c r="K20" s="43"/>
      <c r="L20" s="53">
        <v>4777560.8600000003</v>
      </c>
      <c r="M20" s="102"/>
      <c r="U20" s="11"/>
      <c r="V20" s="11"/>
      <c r="W20" s="11"/>
      <c r="X20" s="11"/>
    </row>
    <row r="21" spans="1:24" ht="18" customHeight="1" x14ac:dyDescent="0.4">
      <c r="C21" s="5" t="s">
        <v>10</v>
      </c>
      <c r="D21" s="44"/>
      <c r="F21" s="65">
        <f>SUM(F10:F20)</f>
        <v>676203421.08000016</v>
      </c>
      <c r="G21" s="64"/>
      <c r="H21" s="65">
        <f>SUM(H10:H20)</f>
        <v>132101698.06999999</v>
      </c>
      <c r="I21" s="43"/>
      <c r="J21" s="65">
        <f>SUM(J10:J20)</f>
        <v>403900926.42000002</v>
      </c>
      <c r="K21" s="43"/>
      <c r="L21" s="65">
        <f>SUM(L10:L20)</f>
        <v>132900783.30999999</v>
      </c>
      <c r="M21" s="102"/>
      <c r="U21" s="11"/>
      <c r="V21" s="11"/>
      <c r="W21" s="11"/>
      <c r="X21" s="11"/>
    </row>
    <row r="22" spans="1:24" ht="18" customHeight="1" x14ac:dyDescent="0.4">
      <c r="A22" s="5" t="s">
        <v>42</v>
      </c>
      <c r="D22" s="44"/>
      <c r="F22" s="63"/>
      <c r="G22" s="64"/>
      <c r="H22" s="63"/>
      <c r="I22" s="43"/>
      <c r="J22" s="53"/>
      <c r="K22" s="43"/>
      <c r="L22" s="53"/>
      <c r="M22" s="102"/>
      <c r="U22" s="11"/>
      <c r="V22" s="11"/>
      <c r="W22" s="11"/>
      <c r="X22" s="11"/>
    </row>
    <row r="23" spans="1:24" ht="18" customHeight="1" x14ac:dyDescent="0.4">
      <c r="B23" s="5" t="s">
        <v>115</v>
      </c>
      <c r="D23" s="44"/>
      <c r="F23" s="63">
        <v>40538521.520000003</v>
      </c>
      <c r="G23" s="64"/>
      <c r="H23" s="63">
        <v>46916082.420000002</v>
      </c>
      <c r="I23" s="43"/>
      <c r="J23" s="53">
        <v>34341788.310000002</v>
      </c>
      <c r="K23" s="43"/>
      <c r="L23" s="53">
        <v>30331943.030000001</v>
      </c>
      <c r="M23" s="102"/>
      <c r="U23" s="11"/>
      <c r="V23" s="11"/>
      <c r="W23" s="11"/>
      <c r="X23" s="11"/>
    </row>
    <row r="24" spans="1:24" ht="18" customHeight="1" x14ac:dyDescent="0.4">
      <c r="B24" s="5" t="s">
        <v>81</v>
      </c>
      <c r="D24" s="95"/>
      <c r="E24" s="139"/>
      <c r="F24" s="63">
        <v>82737500.530000001</v>
      </c>
      <c r="G24" s="64"/>
      <c r="H24" s="63">
        <v>37667531.039999999</v>
      </c>
      <c r="I24" s="43"/>
      <c r="J24" s="53">
        <v>80769240.010000005</v>
      </c>
      <c r="K24" s="43"/>
      <c r="L24" s="53">
        <v>35918301.009999998</v>
      </c>
      <c r="M24" s="102"/>
      <c r="U24" s="11"/>
      <c r="V24" s="11"/>
      <c r="W24" s="11"/>
      <c r="X24" s="11"/>
    </row>
    <row r="25" spans="1:24" ht="18" customHeight="1" x14ac:dyDescent="0.4">
      <c r="B25" s="5" t="s">
        <v>217</v>
      </c>
      <c r="D25" s="120">
        <v>7</v>
      </c>
      <c r="E25" s="139"/>
      <c r="F25" s="63">
        <v>238445598.06</v>
      </c>
      <c r="G25" s="64"/>
      <c r="H25" s="63">
        <v>0</v>
      </c>
      <c r="I25" s="43"/>
      <c r="J25" s="53">
        <v>0</v>
      </c>
      <c r="K25" s="43"/>
      <c r="L25" s="53">
        <v>0</v>
      </c>
      <c r="M25" s="118"/>
      <c r="N25" s="105"/>
      <c r="P25" s="105"/>
      <c r="Q25" s="105"/>
      <c r="R25" s="105"/>
      <c r="S25" s="105"/>
      <c r="T25" s="105"/>
      <c r="U25" s="105"/>
      <c r="V25" s="105"/>
      <c r="W25" s="105"/>
      <c r="X25" s="105"/>
    </row>
    <row r="26" spans="1:24" ht="18" customHeight="1" x14ac:dyDescent="0.4">
      <c r="B26" s="5" t="s">
        <v>192</v>
      </c>
      <c r="D26" s="95">
        <v>9.4</v>
      </c>
      <c r="E26" s="139"/>
      <c r="F26" s="89">
        <v>0</v>
      </c>
      <c r="G26" s="23"/>
      <c r="H26" s="89">
        <v>73291692.060000002</v>
      </c>
      <c r="I26" s="107"/>
      <c r="J26" s="107">
        <v>0</v>
      </c>
      <c r="K26" s="8"/>
      <c r="L26" s="107">
        <v>148116816.08000001</v>
      </c>
      <c r="M26" s="43"/>
      <c r="N26" s="53"/>
      <c r="P26" s="105"/>
      <c r="Q26" s="105"/>
      <c r="R26" s="105"/>
      <c r="S26" s="105"/>
      <c r="T26" s="105"/>
      <c r="U26" s="105"/>
      <c r="V26" s="105"/>
      <c r="W26" s="105"/>
      <c r="X26" s="105"/>
    </row>
    <row r="27" spans="1:24" ht="18" customHeight="1" x14ac:dyDescent="0.4">
      <c r="B27" s="5" t="s">
        <v>206</v>
      </c>
      <c r="D27" s="95"/>
      <c r="E27" s="139"/>
      <c r="F27" s="74">
        <v>0</v>
      </c>
      <c r="G27" s="64"/>
      <c r="H27" s="74">
        <v>6837345.5700000003</v>
      </c>
      <c r="I27" s="43"/>
      <c r="J27" s="70">
        <v>0</v>
      </c>
      <c r="K27" s="43"/>
      <c r="L27" s="70">
        <v>1355703.33</v>
      </c>
      <c r="M27" s="102"/>
      <c r="U27" s="11"/>
      <c r="V27" s="11"/>
      <c r="W27" s="11"/>
      <c r="X27" s="11"/>
    </row>
    <row r="28" spans="1:24" ht="18" customHeight="1" x14ac:dyDescent="0.4">
      <c r="B28" s="108"/>
      <c r="C28" s="5" t="s">
        <v>2</v>
      </c>
      <c r="D28" s="95"/>
      <c r="E28" s="139"/>
      <c r="F28" s="81">
        <f>SUM(F23:F27)</f>
        <v>361721620.11000001</v>
      </c>
      <c r="G28" s="64"/>
      <c r="H28" s="81">
        <f>SUM(H23:H27)</f>
        <v>164712651.09</v>
      </c>
      <c r="I28" s="43"/>
      <c r="J28" s="81">
        <f>SUM(J23:J27)</f>
        <v>115111028.32000001</v>
      </c>
      <c r="K28" s="43"/>
      <c r="L28" s="81">
        <f>SUM(L23:L27)</f>
        <v>215722763.45000002</v>
      </c>
      <c r="M28" s="106"/>
      <c r="N28" s="105"/>
      <c r="P28" s="105"/>
      <c r="Q28" s="105"/>
      <c r="R28" s="105"/>
      <c r="S28" s="105"/>
      <c r="T28" s="105"/>
      <c r="U28" s="105"/>
      <c r="V28" s="105"/>
      <c r="W28" s="105"/>
      <c r="X28" s="105"/>
    </row>
    <row r="29" spans="1:24" ht="18" customHeight="1" x14ac:dyDescent="0.4">
      <c r="A29" s="5" t="s">
        <v>193</v>
      </c>
      <c r="B29" s="108"/>
      <c r="D29" s="95"/>
      <c r="E29" s="139"/>
      <c r="F29" s="63">
        <f>+F21-F28</f>
        <v>314481800.97000015</v>
      </c>
      <c r="G29" s="64"/>
      <c r="H29" s="63">
        <f>+H21-H28</f>
        <v>-32610953.020000011</v>
      </c>
      <c r="I29" s="43"/>
      <c r="J29" s="63">
        <f>+J21-J28</f>
        <v>288789898.10000002</v>
      </c>
      <c r="K29" s="43"/>
      <c r="L29" s="63">
        <f>+L21-L28</f>
        <v>-82821980.14000003</v>
      </c>
      <c r="M29" s="106"/>
      <c r="N29" s="105"/>
      <c r="P29" s="105"/>
      <c r="Q29" s="105"/>
      <c r="R29" s="105"/>
      <c r="S29" s="105"/>
      <c r="T29" s="105"/>
      <c r="U29" s="105"/>
      <c r="V29" s="105"/>
      <c r="W29" s="105"/>
      <c r="X29" s="105"/>
    </row>
    <row r="30" spans="1:24" ht="18" customHeight="1" x14ac:dyDescent="0.4">
      <c r="B30" s="5" t="s">
        <v>82</v>
      </c>
      <c r="D30" s="96"/>
      <c r="E30" s="139"/>
      <c r="F30" s="74">
        <v>6195136.9500000002</v>
      </c>
      <c r="G30" s="64"/>
      <c r="H30" s="74">
        <v>2381917.77</v>
      </c>
      <c r="I30" s="43"/>
      <c r="J30" s="70">
        <v>6195136.9500000002</v>
      </c>
      <c r="K30" s="43"/>
      <c r="L30" s="70">
        <v>2381917.77</v>
      </c>
      <c r="M30" s="102"/>
      <c r="U30" s="11"/>
      <c r="V30" s="11"/>
      <c r="W30" s="11"/>
      <c r="X30" s="11"/>
    </row>
    <row r="31" spans="1:24" ht="18" customHeight="1" x14ac:dyDescent="0.4">
      <c r="A31" s="5" t="s">
        <v>116</v>
      </c>
      <c r="D31" s="89"/>
      <c r="E31" s="23"/>
      <c r="F31" s="53">
        <f>+F29-F30</f>
        <v>308286664.02000016</v>
      </c>
      <c r="G31" s="63"/>
      <c r="H31" s="53">
        <f>+H29-H30</f>
        <v>-34992870.790000014</v>
      </c>
      <c r="I31" s="43"/>
      <c r="J31" s="53">
        <f>+J29-J30</f>
        <v>282594761.15000004</v>
      </c>
      <c r="K31" s="43"/>
      <c r="L31" s="53">
        <f>+L29-L30</f>
        <v>-85203897.910000026</v>
      </c>
      <c r="M31" s="102"/>
      <c r="U31" s="11"/>
      <c r="V31" s="11"/>
      <c r="W31" s="11"/>
      <c r="X31" s="11"/>
    </row>
    <row r="32" spans="1:24" ht="18" customHeight="1" x14ac:dyDescent="0.4">
      <c r="A32" s="5" t="s">
        <v>127</v>
      </c>
      <c r="D32" s="44">
        <v>15.2</v>
      </c>
      <c r="E32" s="44"/>
      <c r="F32" s="74">
        <v>-65849272.780000001</v>
      </c>
      <c r="G32" s="64"/>
      <c r="H32" s="74">
        <v>4435342.68</v>
      </c>
      <c r="I32" s="43"/>
      <c r="J32" s="70">
        <v>-58289873.800000004</v>
      </c>
      <c r="K32" s="53"/>
      <c r="L32" s="70">
        <v>4297934.28</v>
      </c>
      <c r="M32" s="102"/>
      <c r="U32" s="11"/>
      <c r="V32" s="11"/>
      <c r="W32" s="11"/>
      <c r="X32" s="11"/>
    </row>
    <row r="33" spans="1:24" ht="18" customHeight="1" thickBot="1" x14ac:dyDescent="0.45">
      <c r="A33" s="5" t="s">
        <v>173</v>
      </c>
      <c r="D33" s="44"/>
      <c r="F33" s="75">
        <f>SUM(F31:F32)</f>
        <v>242437391.24000016</v>
      </c>
      <c r="G33" s="64"/>
      <c r="H33" s="75">
        <f>SUM(H31:H32)</f>
        <v>-30557528.110000014</v>
      </c>
      <c r="I33" s="43"/>
      <c r="J33" s="76">
        <f>SUM(J31:J32)</f>
        <v>224304887.35000002</v>
      </c>
      <c r="K33" s="53"/>
      <c r="L33" s="76">
        <f>SUM(L31:L32)</f>
        <v>-80905963.630000025</v>
      </c>
      <c r="M33" s="102"/>
      <c r="U33" s="11"/>
      <c r="V33" s="11"/>
      <c r="W33" s="11"/>
      <c r="X33" s="11"/>
    </row>
    <row r="34" spans="1:24" ht="9.6" customHeight="1" thickTop="1" x14ac:dyDescent="0.4">
      <c r="D34" s="44"/>
      <c r="F34" s="69"/>
      <c r="G34" s="64"/>
      <c r="H34" s="69"/>
      <c r="I34" s="43"/>
      <c r="J34" s="72"/>
      <c r="K34" s="53"/>
      <c r="L34" s="72"/>
      <c r="M34" s="106"/>
      <c r="N34" s="105"/>
      <c r="P34" s="105"/>
      <c r="Q34" s="105"/>
      <c r="R34" s="105"/>
      <c r="S34" s="105"/>
      <c r="T34" s="105"/>
      <c r="U34" s="105"/>
      <c r="V34" s="105"/>
      <c r="W34" s="105"/>
      <c r="X34" s="105"/>
    </row>
    <row r="35" spans="1:24" ht="18" customHeight="1" x14ac:dyDescent="0.4">
      <c r="A35" s="48" t="s">
        <v>69</v>
      </c>
      <c r="B35" s="48"/>
      <c r="C35" s="48"/>
      <c r="D35" s="97"/>
      <c r="E35" s="50"/>
      <c r="F35" s="77"/>
      <c r="G35" s="78"/>
      <c r="H35" s="77"/>
      <c r="I35" s="79"/>
      <c r="J35" s="77"/>
      <c r="K35" s="78"/>
      <c r="L35" s="77"/>
      <c r="M35" s="102"/>
      <c r="U35" s="11"/>
      <c r="V35" s="11"/>
      <c r="W35" s="11"/>
      <c r="X35" s="11"/>
    </row>
    <row r="36" spans="1:24" ht="18" customHeight="1" x14ac:dyDescent="0.4">
      <c r="A36" s="48"/>
      <c r="B36" s="48" t="s">
        <v>105</v>
      </c>
      <c r="C36" s="48"/>
      <c r="D36" s="97"/>
      <c r="E36" s="51">
        <v>852812933</v>
      </c>
      <c r="F36" s="69">
        <f>+F33-F37</f>
        <v>242575028.93000016</v>
      </c>
      <c r="G36" s="72"/>
      <c r="H36" s="69">
        <f>+H33-H37</f>
        <v>-29264916.420000013</v>
      </c>
      <c r="I36" s="72"/>
      <c r="J36" s="72">
        <f>J33</f>
        <v>224304887.35000002</v>
      </c>
      <c r="K36" s="72"/>
      <c r="L36" s="72">
        <f>L33</f>
        <v>-80905963.630000025</v>
      </c>
      <c r="M36" s="102"/>
      <c r="U36" s="11"/>
      <c r="V36" s="11"/>
      <c r="W36" s="11"/>
      <c r="X36" s="11"/>
    </row>
    <row r="37" spans="1:24" ht="18" customHeight="1" x14ac:dyDescent="0.4">
      <c r="A37" s="48"/>
      <c r="B37" s="5" t="s">
        <v>106</v>
      </c>
      <c r="D37" s="97"/>
      <c r="E37" s="51">
        <v>-1541152</v>
      </c>
      <c r="F37" s="69">
        <v>-137637.69</v>
      </c>
      <c r="G37" s="68"/>
      <c r="H37" s="69">
        <v>-1292611.69</v>
      </c>
      <c r="I37" s="79"/>
      <c r="J37" s="58">
        <v>0</v>
      </c>
      <c r="K37" s="88"/>
      <c r="L37" s="58">
        <v>0</v>
      </c>
      <c r="M37" s="102"/>
      <c r="U37" s="11"/>
      <c r="V37" s="11"/>
      <c r="W37" s="11"/>
      <c r="X37" s="11"/>
    </row>
    <row r="38" spans="1:24" ht="18" customHeight="1" thickBot="1" x14ac:dyDescent="0.45">
      <c r="A38" s="52"/>
      <c r="B38" s="52"/>
      <c r="C38" s="52"/>
      <c r="D38" s="97"/>
      <c r="E38" s="51"/>
      <c r="F38" s="75">
        <f>SUM(F36:F37)</f>
        <v>242437391.24000016</v>
      </c>
      <c r="G38" s="78"/>
      <c r="H38" s="75">
        <f>SUM(H36:H37)</f>
        <v>-30557528.110000014</v>
      </c>
      <c r="I38" s="78"/>
      <c r="J38" s="76">
        <f>SUM(J36:J37)</f>
        <v>224304887.35000002</v>
      </c>
      <c r="K38" s="78"/>
      <c r="L38" s="76">
        <f>SUM(L36:L37)</f>
        <v>-80905963.630000025</v>
      </c>
      <c r="M38" s="102"/>
      <c r="U38" s="11"/>
      <c r="V38" s="11"/>
      <c r="W38" s="11"/>
      <c r="X38" s="11"/>
    </row>
    <row r="39" spans="1:24" ht="18" customHeight="1" thickTop="1" x14ac:dyDescent="0.4">
      <c r="A39" s="5" t="s">
        <v>26</v>
      </c>
      <c r="D39" s="98"/>
      <c r="F39" s="64"/>
      <c r="G39" s="64"/>
      <c r="H39" s="64"/>
      <c r="I39" s="43"/>
      <c r="J39" s="68"/>
      <c r="K39" s="60"/>
      <c r="L39" s="68"/>
      <c r="M39" s="102"/>
      <c r="U39" s="11"/>
      <c r="V39" s="11"/>
      <c r="W39" s="11"/>
      <c r="X39" s="11"/>
    </row>
    <row r="40" spans="1:24" ht="18" customHeight="1" thickBot="1" x14ac:dyDescent="0.45">
      <c r="B40" s="13" t="s">
        <v>65</v>
      </c>
      <c r="D40" s="99">
        <v>22</v>
      </c>
      <c r="F40" s="80">
        <f>F36/F41</f>
        <v>3.3524550583873158E-2</v>
      </c>
      <c r="G40" s="64"/>
      <c r="H40" s="80">
        <f>H36/H41</f>
        <v>-4.8147940807132588E-3</v>
      </c>
      <c r="I40" s="43"/>
      <c r="J40" s="80">
        <f>J36/J41</f>
        <v>3.0999565682191511E-2</v>
      </c>
      <c r="K40" s="43"/>
      <c r="L40" s="80">
        <f>L36/L41</f>
        <v>-1.3311008621706023E-2</v>
      </c>
      <c r="M40" s="102"/>
      <c r="U40" s="11"/>
      <c r="V40" s="11"/>
      <c r="W40" s="11"/>
      <c r="X40" s="11"/>
    </row>
    <row r="41" spans="1:24" ht="18" customHeight="1" thickTop="1" thickBot="1" x14ac:dyDescent="0.45">
      <c r="B41" s="5" t="s">
        <v>27</v>
      </c>
      <c r="D41" s="44"/>
      <c r="F41" s="83">
        <v>7235742902</v>
      </c>
      <c r="G41" s="84"/>
      <c r="H41" s="83">
        <v>6078124200</v>
      </c>
      <c r="I41" s="84"/>
      <c r="J41" s="83">
        <v>7235742902</v>
      </c>
      <c r="K41" s="84"/>
      <c r="L41" s="83">
        <v>6078124200</v>
      </c>
      <c r="M41" s="102"/>
      <c r="U41" s="11"/>
      <c r="V41" s="11"/>
      <c r="W41" s="11"/>
      <c r="X41" s="11"/>
    </row>
    <row r="42" spans="1:24" ht="18" customHeight="1" thickTop="1" x14ac:dyDescent="0.4">
      <c r="A42" s="5" t="s">
        <v>55</v>
      </c>
      <c r="D42" s="44"/>
      <c r="F42" s="64"/>
      <c r="G42" s="64"/>
      <c r="H42" s="64"/>
      <c r="I42" s="43"/>
      <c r="J42" s="68"/>
      <c r="K42" s="60"/>
      <c r="L42" s="68"/>
      <c r="M42" s="102"/>
      <c r="U42" s="11"/>
      <c r="V42" s="11"/>
      <c r="W42" s="11"/>
      <c r="X42" s="11"/>
    </row>
    <row r="43" spans="1:24" ht="18" customHeight="1" thickBot="1" x14ac:dyDescent="0.45">
      <c r="B43" s="13" t="s">
        <v>65</v>
      </c>
      <c r="D43" s="99">
        <v>22</v>
      </c>
      <c r="F43" s="80">
        <f>F36/F44</f>
        <v>2.8209648365876715E-2</v>
      </c>
      <c r="G43" s="64"/>
      <c r="H43" s="80">
        <f>H36/H44</f>
        <v>-4.5473075320567342E-3</v>
      </c>
      <c r="I43" s="43"/>
      <c r="J43" s="80">
        <f>J36/J44</f>
        <v>2.6084968542730885E-2</v>
      </c>
      <c r="K43" s="43"/>
      <c r="L43" s="80">
        <f>L36/L44</f>
        <v>-1.257151370340415E-2</v>
      </c>
      <c r="M43" s="102"/>
      <c r="U43" s="11"/>
      <c r="V43" s="11"/>
      <c r="W43" s="11"/>
      <c r="X43" s="11"/>
    </row>
    <row r="44" spans="1:24" ht="18" customHeight="1" thickTop="1" thickBot="1" x14ac:dyDescent="0.45">
      <c r="B44" s="5" t="s">
        <v>27</v>
      </c>
      <c r="F44" s="83">
        <v>8599009310</v>
      </c>
      <c r="G44" s="85"/>
      <c r="H44" s="83">
        <v>6435658071</v>
      </c>
      <c r="I44" s="84"/>
      <c r="J44" s="83">
        <v>8599009310</v>
      </c>
      <c r="K44" s="84"/>
      <c r="L44" s="83">
        <v>6435658071</v>
      </c>
      <c r="M44" s="102"/>
      <c r="U44" s="11"/>
      <c r="V44" s="11"/>
      <c r="W44" s="11"/>
      <c r="X44" s="11"/>
    </row>
    <row r="45" spans="1:24" ht="6.75" customHeight="1" thickTop="1" x14ac:dyDescent="0.4">
      <c r="F45" s="67"/>
      <c r="G45" s="67"/>
      <c r="H45" s="67"/>
      <c r="I45" s="43"/>
      <c r="J45" s="53"/>
      <c r="K45" s="43"/>
      <c r="L45" s="53"/>
      <c r="M45" s="102"/>
      <c r="U45" s="11"/>
      <c r="V45" s="11"/>
      <c r="W45" s="11"/>
      <c r="X45" s="11"/>
    </row>
    <row r="46" spans="1:24" ht="18" customHeight="1" x14ac:dyDescent="0.4">
      <c r="A46" s="5" t="s">
        <v>168</v>
      </c>
      <c r="F46" s="67"/>
      <c r="G46" s="67"/>
      <c r="H46" s="67"/>
      <c r="I46" s="43"/>
      <c r="J46" s="53"/>
      <c r="K46" s="43"/>
      <c r="L46" s="53"/>
      <c r="M46" s="102"/>
      <c r="U46" s="11"/>
      <c r="V46" s="11"/>
      <c r="W46" s="11"/>
      <c r="X46" s="11"/>
    </row>
    <row r="47" spans="1:24" ht="18" customHeight="1" x14ac:dyDescent="0.4">
      <c r="M47" s="102"/>
      <c r="U47" s="11"/>
      <c r="V47" s="11"/>
      <c r="W47" s="11"/>
      <c r="X47" s="11"/>
    </row>
    <row r="48" spans="1:24" ht="18" customHeight="1" x14ac:dyDescent="0.4">
      <c r="A48" s="140"/>
      <c r="B48" s="17" t="s">
        <v>21</v>
      </c>
      <c r="C48" s="140"/>
      <c r="D48" s="17"/>
      <c r="F48" s="17" t="s">
        <v>21</v>
      </c>
      <c r="I48" s="140"/>
      <c r="J48" s="140"/>
      <c r="K48" s="140"/>
      <c r="L48" s="140"/>
      <c r="M48" s="119"/>
      <c r="N48" s="105"/>
      <c r="P48" s="105"/>
      <c r="Q48" s="105"/>
      <c r="R48" s="105"/>
      <c r="S48" s="105"/>
      <c r="T48" s="105"/>
      <c r="U48" s="105"/>
      <c r="V48" s="105"/>
      <c r="W48" s="105"/>
      <c r="X48" s="105"/>
    </row>
    <row r="49" spans="1:24" ht="13.7" customHeight="1" x14ac:dyDescent="0.4">
      <c r="M49" s="102"/>
      <c r="U49" s="11"/>
      <c r="V49" s="11"/>
      <c r="W49" s="11"/>
      <c r="X49" s="11"/>
    </row>
    <row r="50" spans="1:24" ht="18" customHeight="1" x14ac:dyDescent="0.4">
      <c r="A50" s="148">
        <v>8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02"/>
      <c r="U50" s="11"/>
      <c r="V50" s="11"/>
      <c r="W50" s="11"/>
      <c r="X50" s="11"/>
    </row>
    <row r="51" spans="1:24" ht="18" customHeight="1" x14ac:dyDescent="0.4">
      <c r="A51" s="147" t="str">
        <f>+A2</f>
        <v>บริษัท บรุ๊คเคอร์ กรุ๊ป จำกัด (มหาชน) และบริษัทย่อย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02"/>
      <c r="U51" s="11"/>
      <c r="V51" s="11"/>
      <c r="W51" s="11"/>
      <c r="X51" s="11"/>
    </row>
    <row r="52" spans="1:24" ht="18" customHeight="1" x14ac:dyDescent="0.4">
      <c r="A52" s="142" t="s">
        <v>93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02"/>
      <c r="U52" s="11"/>
      <c r="V52" s="11"/>
      <c r="W52" s="11"/>
      <c r="X52" s="11"/>
    </row>
    <row r="53" spans="1:24" ht="18" customHeight="1" x14ac:dyDescent="0.4">
      <c r="A53" s="147" t="str">
        <f>+A4</f>
        <v>สำหรับงวดเก้าเดือนสิ้นสุดวันที่ 30 กันยายน 2564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02"/>
      <c r="U53" s="11"/>
      <c r="V53" s="11"/>
      <c r="W53" s="11"/>
      <c r="X53" s="11"/>
    </row>
    <row r="54" spans="1:24" ht="18" customHeight="1" x14ac:dyDescent="0.4">
      <c r="C54" s="137"/>
      <c r="D54" s="137"/>
      <c r="E54" s="137"/>
      <c r="F54" s="143" t="s">
        <v>13</v>
      </c>
      <c r="G54" s="143"/>
      <c r="H54" s="143"/>
      <c r="I54" s="143"/>
      <c r="J54" s="143"/>
      <c r="K54" s="143"/>
      <c r="L54" s="143"/>
      <c r="M54" s="102"/>
      <c r="U54" s="11"/>
      <c r="V54" s="11"/>
      <c r="W54" s="11"/>
      <c r="X54" s="11"/>
    </row>
    <row r="55" spans="1:24" ht="18" customHeight="1" x14ac:dyDescent="0.4">
      <c r="C55" s="5" t="s">
        <v>1</v>
      </c>
      <c r="F55" s="144" t="s">
        <v>34</v>
      </c>
      <c r="G55" s="144"/>
      <c r="H55" s="144"/>
      <c r="J55" s="145" t="s">
        <v>35</v>
      </c>
      <c r="K55" s="145"/>
      <c r="L55" s="145"/>
      <c r="M55" s="102"/>
      <c r="U55" s="11"/>
      <c r="V55" s="11"/>
      <c r="W55" s="11"/>
      <c r="X55" s="11"/>
    </row>
    <row r="56" spans="1:24" ht="18" customHeight="1" x14ac:dyDescent="0.4">
      <c r="F56" s="143" t="str">
        <f>+F7</f>
        <v>สำหรับงวดเก้าเดือนสิ้นสุดวันที่ 30 กันยายน</v>
      </c>
      <c r="G56" s="143"/>
      <c r="H56" s="143"/>
      <c r="I56" s="143"/>
      <c r="J56" s="143"/>
      <c r="K56" s="143"/>
      <c r="L56" s="143"/>
      <c r="M56" s="102"/>
      <c r="U56" s="11"/>
      <c r="V56" s="11"/>
      <c r="W56" s="11"/>
      <c r="X56" s="11"/>
    </row>
    <row r="57" spans="1:24" ht="18" customHeight="1" x14ac:dyDescent="0.4">
      <c r="D57" s="138" t="s">
        <v>40</v>
      </c>
      <c r="E57" s="19"/>
      <c r="F57" s="46">
        <f>+F8</f>
        <v>2564</v>
      </c>
      <c r="G57" s="47"/>
      <c r="H57" s="46">
        <f>+H8</f>
        <v>2563</v>
      </c>
      <c r="I57" s="34"/>
      <c r="J57" s="46">
        <f>+J8</f>
        <v>2564</v>
      </c>
      <c r="K57" s="47"/>
      <c r="L57" s="46">
        <f>+L8</f>
        <v>2563</v>
      </c>
      <c r="M57" s="102"/>
      <c r="U57" s="11"/>
      <c r="V57" s="11"/>
      <c r="W57" s="11"/>
      <c r="X57" s="11"/>
    </row>
    <row r="58" spans="1:24" ht="18" customHeight="1" x14ac:dyDescent="0.4">
      <c r="F58" s="141"/>
      <c r="G58" s="141"/>
      <c r="H58" s="86"/>
      <c r="L58" s="86"/>
      <c r="M58" s="102"/>
      <c r="U58" s="11"/>
      <c r="V58" s="11"/>
      <c r="W58" s="11"/>
      <c r="X58" s="11"/>
    </row>
    <row r="59" spans="1:24" ht="18" customHeight="1" x14ac:dyDescent="0.4">
      <c r="A59" s="5" t="s">
        <v>174</v>
      </c>
      <c r="F59" s="74">
        <f>+F33</f>
        <v>242437391.24000016</v>
      </c>
      <c r="G59" s="64"/>
      <c r="H59" s="74">
        <f>+H33</f>
        <v>-30557528.110000014</v>
      </c>
      <c r="I59" s="43"/>
      <c r="J59" s="74">
        <f>+J33</f>
        <v>224304887.35000002</v>
      </c>
      <c r="K59" s="43"/>
      <c r="L59" s="74">
        <f>+L33</f>
        <v>-80905963.630000025</v>
      </c>
      <c r="M59" s="102"/>
      <c r="U59" s="11"/>
      <c r="V59" s="11"/>
      <c r="W59" s="11"/>
      <c r="X59" s="11"/>
    </row>
    <row r="60" spans="1:24" ht="18" customHeight="1" x14ac:dyDescent="0.4">
      <c r="F60" s="63"/>
      <c r="G60" s="64"/>
      <c r="H60" s="63"/>
      <c r="I60" s="43"/>
      <c r="J60" s="63"/>
      <c r="K60" s="43"/>
      <c r="L60" s="63"/>
      <c r="M60" s="102"/>
      <c r="U60" s="11"/>
      <c r="V60" s="11"/>
      <c r="W60" s="11"/>
      <c r="X60" s="11"/>
    </row>
    <row r="61" spans="1:24" ht="18" customHeight="1" x14ac:dyDescent="0.4">
      <c r="A61" s="5" t="s">
        <v>126</v>
      </c>
      <c r="F61" s="63"/>
      <c r="G61" s="64"/>
      <c r="H61" s="63"/>
      <c r="I61" s="43"/>
      <c r="J61" s="68"/>
      <c r="K61" s="43"/>
      <c r="L61" s="68"/>
      <c r="M61" s="102"/>
      <c r="U61" s="11"/>
      <c r="V61" s="11"/>
      <c r="W61" s="11"/>
      <c r="X61" s="11"/>
    </row>
    <row r="62" spans="1:24" ht="18" customHeight="1" x14ac:dyDescent="0.4">
      <c r="A62" s="5" t="s">
        <v>142</v>
      </c>
      <c r="F62" s="63"/>
      <c r="G62" s="64"/>
      <c r="H62" s="63"/>
      <c r="I62" s="43"/>
      <c r="J62" s="68"/>
      <c r="K62" s="43"/>
      <c r="L62" s="68"/>
      <c r="M62" s="102"/>
      <c r="U62" s="11"/>
      <c r="V62" s="11"/>
      <c r="W62" s="11"/>
      <c r="X62" s="11"/>
    </row>
    <row r="63" spans="1:24" ht="18" customHeight="1" x14ac:dyDescent="0.4">
      <c r="B63" s="5" t="s">
        <v>98</v>
      </c>
      <c r="F63" s="69">
        <v>26344834.760000002</v>
      </c>
      <c r="G63" s="72"/>
      <c r="H63" s="69">
        <v>5116178.3899999997</v>
      </c>
      <c r="I63" s="60"/>
      <c r="J63" s="68">
        <v>0</v>
      </c>
      <c r="K63" s="60"/>
      <c r="L63" s="68">
        <v>0</v>
      </c>
      <c r="M63" s="102"/>
      <c r="S63" s="60"/>
      <c r="U63" s="11"/>
      <c r="V63" s="11"/>
      <c r="W63" s="11"/>
      <c r="X63" s="11"/>
    </row>
    <row r="64" spans="1:24" ht="18" customHeight="1" x14ac:dyDescent="0.4">
      <c r="A64" s="5" t="s">
        <v>143</v>
      </c>
      <c r="F64" s="69"/>
      <c r="G64" s="72"/>
      <c r="H64" s="69"/>
      <c r="I64" s="60"/>
      <c r="J64" s="68"/>
      <c r="K64" s="60"/>
      <c r="L64" s="68"/>
      <c r="M64" s="102"/>
      <c r="S64" s="60"/>
      <c r="U64" s="11"/>
      <c r="V64" s="11"/>
      <c r="W64" s="11"/>
      <c r="X64" s="11"/>
    </row>
    <row r="65" spans="1:24" ht="18" customHeight="1" x14ac:dyDescent="0.4">
      <c r="B65" s="5" t="s">
        <v>138</v>
      </c>
      <c r="F65" s="69"/>
      <c r="G65" s="72"/>
      <c r="H65" s="69"/>
      <c r="I65" s="60"/>
      <c r="J65" s="68"/>
      <c r="K65" s="60"/>
      <c r="L65" s="68"/>
      <c r="M65" s="102"/>
      <c r="S65" s="60"/>
      <c r="U65" s="11"/>
      <c r="V65" s="11"/>
      <c r="W65" s="11"/>
      <c r="X65" s="11"/>
    </row>
    <row r="66" spans="1:24" ht="18" customHeight="1" x14ac:dyDescent="0.4">
      <c r="C66" s="5" t="s">
        <v>139</v>
      </c>
      <c r="D66" s="44"/>
      <c r="F66" s="69">
        <v>-6122926</v>
      </c>
      <c r="G66" s="72"/>
      <c r="H66" s="69">
        <v>0</v>
      </c>
      <c r="I66" s="60"/>
      <c r="J66" s="68">
        <v>-6205528</v>
      </c>
      <c r="K66" s="60"/>
      <c r="L66" s="68">
        <v>0</v>
      </c>
      <c r="M66" s="102"/>
      <c r="S66" s="60"/>
      <c r="U66" s="11"/>
      <c r="V66" s="11"/>
      <c r="W66" s="11"/>
      <c r="X66" s="11"/>
    </row>
    <row r="67" spans="1:24" ht="18" customHeight="1" x14ac:dyDescent="0.4">
      <c r="B67" s="5" t="s">
        <v>153</v>
      </c>
      <c r="D67" s="44"/>
      <c r="F67" s="70">
        <v>1224585.2</v>
      </c>
      <c r="G67" s="64"/>
      <c r="H67" s="70">
        <v>0</v>
      </c>
      <c r="I67" s="43"/>
      <c r="J67" s="70">
        <v>1241105.6000000001</v>
      </c>
      <c r="K67" s="43"/>
      <c r="L67" s="70">
        <v>0</v>
      </c>
      <c r="M67" s="102"/>
      <c r="S67" s="60"/>
      <c r="U67" s="11"/>
      <c r="V67" s="11"/>
      <c r="W67" s="11"/>
      <c r="X67" s="11"/>
    </row>
    <row r="68" spans="1:24" ht="18" customHeight="1" x14ac:dyDescent="0.4">
      <c r="A68" s="5" t="s">
        <v>175</v>
      </c>
      <c r="F68" s="81">
        <f>SUM(F63:F67)</f>
        <v>21446493.960000001</v>
      </c>
      <c r="G68" s="64"/>
      <c r="H68" s="81">
        <f>SUM(H63:H67)</f>
        <v>5116178.3899999997</v>
      </c>
      <c r="I68" s="43"/>
      <c r="J68" s="81">
        <f>SUM(J63:J67)</f>
        <v>-4964422.4000000004</v>
      </c>
      <c r="K68" s="43"/>
      <c r="L68" s="81">
        <f>SUM(L63:L67)</f>
        <v>0</v>
      </c>
      <c r="M68" s="102"/>
      <c r="U68" s="11"/>
      <c r="V68" s="11"/>
      <c r="W68" s="11"/>
      <c r="X68" s="11"/>
    </row>
    <row r="69" spans="1:24" ht="18" customHeight="1" x14ac:dyDescent="0.4">
      <c r="F69" s="63"/>
      <c r="G69" s="64"/>
      <c r="H69" s="63"/>
      <c r="I69" s="43"/>
      <c r="J69" s="53"/>
      <c r="K69" s="43"/>
      <c r="L69" s="53"/>
      <c r="M69" s="102"/>
      <c r="U69" s="11"/>
      <c r="V69" s="11"/>
      <c r="W69" s="11"/>
      <c r="X69" s="11"/>
    </row>
    <row r="70" spans="1:24" ht="18" customHeight="1" thickBot="1" x14ac:dyDescent="0.45">
      <c r="A70" s="5" t="s">
        <v>176</v>
      </c>
      <c r="F70" s="80">
        <f>+F59+F68</f>
        <v>263883885.20000017</v>
      </c>
      <c r="G70" s="64"/>
      <c r="H70" s="80">
        <f>+H59+H68</f>
        <v>-25441349.720000014</v>
      </c>
      <c r="I70" s="43"/>
      <c r="J70" s="80">
        <f>+J59+J68</f>
        <v>219340464.95000002</v>
      </c>
      <c r="K70" s="43"/>
      <c r="L70" s="80">
        <f>+L59+L68</f>
        <v>-80905963.630000025</v>
      </c>
      <c r="M70" s="102"/>
      <c r="U70" s="11"/>
      <c r="V70" s="11"/>
      <c r="W70" s="11"/>
      <c r="X70" s="11"/>
    </row>
    <row r="71" spans="1:24" ht="18" customHeight="1" thickTop="1" x14ac:dyDescent="0.4">
      <c r="F71" s="67"/>
      <c r="G71" s="67"/>
      <c r="H71" s="67"/>
      <c r="I71" s="43"/>
      <c r="J71" s="53"/>
      <c r="K71" s="43"/>
      <c r="L71" s="53"/>
      <c r="M71" s="102"/>
      <c r="U71" s="11"/>
      <c r="V71" s="11"/>
      <c r="W71" s="11"/>
      <c r="X71" s="11"/>
    </row>
    <row r="72" spans="1:24" ht="18" customHeight="1" x14ac:dyDescent="0.4">
      <c r="A72" s="48" t="s">
        <v>103</v>
      </c>
      <c r="B72" s="48"/>
      <c r="C72" s="48"/>
      <c r="D72" s="49"/>
      <c r="E72" s="50"/>
      <c r="F72" s="77"/>
      <c r="G72" s="78"/>
      <c r="H72" s="77"/>
      <c r="I72" s="79"/>
      <c r="J72" s="77"/>
      <c r="K72" s="78"/>
      <c r="L72" s="77"/>
      <c r="M72" s="102"/>
      <c r="U72" s="11"/>
      <c r="V72" s="11"/>
      <c r="W72" s="11"/>
      <c r="X72" s="11"/>
    </row>
    <row r="73" spans="1:24" ht="18" customHeight="1" x14ac:dyDescent="0.4">
      <c r="A73" s="48"/>
      <c r="B73" s="48" t="s">
        <v>105</v>
      </c>
      <c r="C73" s="48"/>
      <c r="D73" s="49"/>
      <c r="E73" s="51">
        <v>852812933</v>
      </c>
      <c r="F73" s="69">
        <f>+F70-F74</f>
        <v>264021522.89000016</v>
      </c>
      <c r="G73" s="72"/>
      <c r="H73" s="69">
        <f>+H70-H74</f>
        <v>-24148738.030000012</v>
      </c>
      <c r="I73" s="72"/>
      <c r="J73" s="69">
        <f>+J70-J74</f>
        <v>219340464.95000002</v>
      </c>
      <c r="K73" s="72"/>
      <c r="L73" s="69">
        <f>+L70-L74</f>
        <v>-80905963.630000025</v>
      </c>
      <c r="M73" s="102"/>
      <c r="U73" s="11"/>
      <c r="V73" s="11"/>
      <c r="W73" s="11"/>
      <c r="X73" s="11"/>
    </row>
    <row r="74" spans="1:24" ht="18" customHeight="1" x14ac:dyDescent="0.4">
      <c r="A74" s="48"/>
      <c r="B74" s="5" t="s">
        <v>106</v>
      </c>
      <c r="D74" s="49"/>
      <c r="E74" s="51">
        <v>-1541152</v>
      </c>
      <c r="F74" s="69">
        <f>+F37</f>
        <v>-137637.69</v>
      </c>
      <c r="G74" s="68"/>
      <c r="H74" s="69">
        <f>+H37</f>
        <v>-1292611.69</v>
      </c>
      <c r="I74" s="79"/>
      <c r="J74" s="69">
        <f>+J37</f>
        <v>0</v>
      </c>
      <c r="K74" s="79"/>
      <c r="L74" s="69">
        <f>+L37</f>
        <v>0</v>
      </c>
      <c r="M74" s="102"/>
      <c r="U74" s="11"/>
      <c r="V74" s="11"/>
      <c r="W74" s="11"/>
      <c r="X74" s="11"/>
    </row>
    <row r="75" spans="1:24" ht="18" customHeight="1" thickBot="1" x14ac:dyDescent="0.45">
      <c r="A75" s="52"/>
      <c r="B75" s="52"/>
      <c r="C75" s="52"/>
      <c r="D75" s="49"/>
      <c r="E75" s="51"/>
      <c r="F75" s="75">
        <f>SUM(F73:F74)</f>
        <v>263883885.20000017</v>
      </c>
      <c r="G75" s="78"/>
      <c r="H75" s="75">
        <f>SUM(H73:H74)</f>
        <v>-25441349.720000014</v>
      </c>
      <c r="I75" s="78"/>
      <c r="J75" s="75">
        <f>SUM(J73:J74)</f>
        <v>219340464.95000002</v>
      </c>
      <c r="K75" s="78"/>
      <c r="L75" s="75">
        <f>SUM(L73:L74)</f>
        <v>-80905963.630000025</v>
      </c>
      <c r="M75" s="102"/>
      <c r="U75" s="11"/>
      <c r="V75" s="11"/>
      <c r="W75" s="11"/>
      <c r="X75" s="11"/>
    </row>
    <row r="76" spans="1:24" ht="18" customHeight="1" thickTop="1" x14ac:dyDescent="0.4">
      <c r="A76" s="105"/>
      <c r="B76" s="105"/>
      <c r="C76" s="105"/>
      <c r="D76" s="19"/>
      <c r="E76" s="19"/>
      <c r="F76" s="72"/>
      <c r="G76" s="72"/>
      <c r="H76" s="72"/>
      <c r="I76" s="60"/>
      <c r="J76" s="68"/>
      <c r="K76" s="60"/>
      <c r="L76" s="68"/>
      <c r="M76" s="102"/>
      <c r="U76" s="11"/>
      <c r="V76" s="11"/>
      <c r="W76" s="11"/>
      <c r="X76" s="11"/>
    </row>
    <row r="77" spans="1:24" ht="18" customHeight="1" x14ac:dyDescent="0.4">
      <c r="A77" s="5" t="s">
        <v>168</v>
      </c>
      <c r="B77" s="105"/>
      <c r="C77" s="105"/>
      <c r="D77" s="19"/>
      <c r="E77" s="19"/>
      <c r="F77" s="72"/>
      <c r="G77" s="72"/>
      <c r="H77" s="72"/>
      <c r="I77" s="60"/>
      <c r="J77" s="68"/>
      <c r="K77" s="60"/>
      <c r="L77" s="68"/>
      <c r="M77" s="102"/>
      <c r="U77" s="11"/>
      <c r="V77" s="11"/>
      <c r="W77" s="11"/>
      <c r="X77" s="11"/>
    </row>
    <row r="78" spans="1:24" ht="18" customHeight="1" x14ac:dyDescent="0.4">
      <c r="A78" s="105"/>
      <c r="B78" s="105"/>
      <c r="C78" s="105"/>
      <c r="D78" s="19"/>
      <c r="E78" s="19"/>
      <c r="F78" s="9"/>
      <c r="G78" s="9"/>
      <c r="H78" s="9"/>
      <c r="I78" s="105"/>
      <c r="J78" s="10"/>
      <c r="K78" s="29"/>
      <c r="L78" s="10"/>
      <c r="M78" s="102"/>
      <c r="U78" s="11"/>
      <c r="V78" s="11"/>
      <c r="W78" s="11"/>
      <c r="X78" s="11"/>
    </row>
    <row r="79" spans="1:24" ht="18" customHeight="1" x14ac:dyDescent="0.4">
      <c r="A79" s="105"/>
      <c r="B79" s="105"/>
      <c r="C79" s="105"/>
      <c r="D79" s="19"/>
      <c r="E79" s="19"/>
      <c r="F79" s="9"/>
      <c r="G79" s="9"/>
      <c r="H79" s="9"/>
      <c r="I79" s="105"/>
      <c r="J79" s="10"/>
      <c r="K79" s="29"/>
      <c r="L79" s="10"/>
      <c r="M79" s="102"/>
      <c r="U79" s="11"/>
      <c r="V79" s="11"/>
      <c r="W79" s="11"/>
      <c r="X79" s="11"/>
    </row>
    <row r="80" spans="1:24" ht="18" customHeight="1" x14ac:dyDescent="0.4">
      <c r="A80" s="105"/>
      <c r="B80" s="105"/>
      <c r="C80" s="105"/>
      <c r="D80" s="19"/>
      <c r="E80" s="19"/>
      <c r="F80" s="9"/>
      <c r="G80" s="9"/>
      <c r="H80" s="9"/>
      <c r="I80" s="105"/>
      <c r="J80" s="10"/>
      <c r="K80" s="29"/>
      <c r="L80" s="10"/>
      <c r="M80" s="102"/>
      <c r="U80" s="11"/>
      <c r="V80" s="11"/>
      <c r="W80" s="11"/>
      <c r="X80" s="11"/>
    </row>
    <row r="81" spans="1:24" ht="18" customHeight="1" x14ac:dyDescent="0.4">
      <c r="A81" s="105"/>
      <c r="B81" s="105"/>
      <c r="C81" s="105"/>
      <c r="D81" s="19"/>
      <c r="E81" s="19"/>
      <c r="F81" s="9"/>
      <c r="G81" s="9"/>
      <c r="H81" s="9"/>
      <c r="I81" s="105"/>
      <c r="J81" s="10"/>
      <c r="K81" s="29"/>
      <c r="L81" s="10"/>
      <c r="M81" s="102"/>
      <c r="U81" s="11"/>
      <c r="V81" s="11"/>
      <c r="W81" s="11"/>
      <c r="X81" s="11"/>
    </row>
    <row r="82" spans="1:24" ht="18" customHeight="1" x14ac:dyDescent="0.4">
      <c r="A82" s="105"/>
      <c r="B82" s="105"/>
      <c r="C82" s="105"/>
      <c r="D82" s="19"/>
      <c r="E82" s="19"/>
      <c r="F82" s="9"/>
      <c r="G82" s="9"/>
      <c r="H82" s="9"/>
      <c r="I82" s="105"/>
      <c r="J82" s="10"/>
      <c r="K82" s="29"/>
      <c r="L82" s="10"/>
      <c r="M82" s="102"/>
      <c r="U82" s="11"/>
      <c r="V82" s="11"/>
      <c r="W82" s="11"/>
      <c r="X82" s="11"/>
    </row>
    <row r="83" spans="1:24" ht="18" customHeight="1" x14ac:dyDescent="0.4">
      <c r="A83" s="105"/>
      <c r="B83" s="105"/>
      <c r="C83" s="105"/>
      <c r="D83" s="19"/>
      <c r="E83" s="19"/>
      <c r="F83" s="9"/>
      <c r="G83" s="9"/>
      <c r="H83" s="9"/>
      <c r="I83" s="105"/>
      <c r="J83" s="10"/>
      <c r="K83" s="29"/>
      <c r="L83" s="10"/>
      <c r="M83" s="102"/>
      <c r="U83" s="11"/>
      <c r="V83" s="11"/>
      <c r="W83" s="11"/>
      <c r="X83" s="11"/>
    </row>
    <row r="84" spans="1:24" ht="18" customHeight="1" x14ac:dyDescent="0.4">
      <c r="A84" s="105"/>
      <c r="B84" s="105"/>
      <c r="C84" s="105"/>
      <c r="D84" s="19"/>
      <c r="E84" s="19"/>
      <c r="F84" s="9"/>
      <c r="G84" s="9"/>
      <c r="H84" s="9"/>
      <c r="I84" s="105"/>
      <c r="J84" s="10"/>
      <c r="K84" s="29"/>
      <c r="L84" s="10"/>
      <c r="M84" s="102"/>
      <c r="U84" s="11"/>
      <c r="V84" s="11"/>
      <c r="W84" s="11"/>
      <c r="X84" s="11"/>
    </row>
    <row r="85" spans="1:24" ht="18" customHeight="1" x14ac:dyDescent="0.4">
      <c r="A85" s="105"/>
      <c r="B85" s="105"/>
      <c r="C85" s="105"/>
      <c r="D85" s="19"/>
      <c r="E85" s="19"/>
      <c r="F85" s="9"/>
      <c r="G85" s="9"/>
      <c r="H85" s="9"/>
      <c r="I85" s="105"/>
      <c r="J85" s="10"/>
      <c r="K85" s="29"/>
      <c r="L85" s="10"/>
      <c r="M85" s="102"/>
      <c r="U85" s="11"/>
      <c r="V85" s="11"/>
      <c r="W85" s="11"/>
      <c r="X85" s="11"/>
    </row>
    <row r="86" spans="1:24" ht="18" customHeight="1" x14ac:dyDescent="0.4">
      <c r="A86" s="105"/>
      <c r="B86" s="105"/>
      <c r="C86" s="105"/>
      <c r="D86" s="19"/>
      <c r="E86" s="19"/>
      <c r="F86" s="9"/>
      <c r="G86" s="9"/>
      <c r="H86" s="9"/>
      <c r="I86" s="105"/>
      <c r="J86" s="10"/>
      <c r="K86" s="29"/>
      <c r="L86" s="10"/>
      <c r="M86" s="102"/>
      <c r="U86" s="11"/>
      <c r="V86" s="11"/>
      <c r="W86" s="11"/>
      <c r="X86" s="11"/>
    </row>
    <row r="87" spans="1:24" ht="18" customHeight="1" x14ac:dyDescent="0.4">
      <c r="A87" s="105"/>
      <c r="B87" s="105"/>
      <c r="C87" s="105"/>
      <c r="D87" s="19"/>
      <c r="E87" s="19"/>
      <c r="F87" s="9"/>
      <c r="G87" s="9"/>
      <c r="H87" s="9"/>
      <c r="I87" s="105"/>
      <c r="J87" s="10"/>
      <c r="K87" s="29"/>
      <c r="L87" s="10"/>
      <c r="M87" s="102"/>
      <c r="U87" s="11"/>
      <c r="V87" s="11"/>
      <c r="W87" s="11"/>
      <c r="X87" s="11"/>
    </row>
    <row r="88" spans="1:24" ht="18" customHeight="1" x14ac:dyDescent="0.4">
      <c r="A88" s="105"/>
      <c r="B88" s="105"/>
      <c r="C88" s="105"/>
      <c r="D88" s="19"/>
      <c r="E88" s="19"/>
      <c r="F88" s="9"/>
      <c r="G88" s="9"/>
      <c r="H88" s="9"/>
      <c r="I88" s="105"/>
      <c r="J88" s="10"/>
      <c r="K88" s="29"/>
      <c r="L88" s="10"/>
      <c r="M88" s="102"/>
      <c r="U88" s="11"/>
      <c r="V88" s="11"/>
      <c r="W88" s="11"/>
      <c r="X88" s="11"/>
    </row>
    <row r="89" spans="1:24" ht="18" customHeight="1" x14ac:dyDescent="0.4">
      <c r="A89" s="105"/>
      <c r="B89" s="105"/>
      <c r="C89" s="105"/>
      <c r="D89" s="19"/>
      <c r="E89" s="19"/>
      <c r="F89" s="9"/>
      <c r="G89" s="9"/>
      <c r="H89" s="9"/>
      <c r="I89" s="105"/>
      <c r="J89" s="10"/>
      <c r="K89" s="29"/>
      <c r="L89" s="10"/>
      <c r="M89" s="102"/>
      <c r="U89" s="11"/>
      <c r="V89" s="11"/>
      <c r="W89" s="11"/>
      <c r="X89" s="11"/>
    </row>
    <row r="90" spans="1:24" ht="18" customHeight="1" x14ac:dyDescent="0.4">
      <c r="A90" s="105"/>
      <c r="B90" s="105"/>
      <c r="C90" s="105"/>
      <c r="D90" s="19"/>
      <c r="E90" s="19"/>
      <c r="F90" s="19"/>
      <c r="G90" s="19"/>
      <c r="H90" s="19"/>
      <c r="I90" s="105"/>
      <c r="J90" s="10"/>
      <c r="K90" s="105"/>
      <c r="L90" s="10"/>
      <c r="M90" s="102"/>
      <c r="U90" s="11"/>
      <c r="V90" s="11"/>
      <c r="W90" s="11"/>
      <c r="X90" s="11"/>
    </row>
    <row r="91" spans="1:24" ht="18" customHeight="1" x14ac:dyDescent="0.4">
      <c r="A91" s="105"/>
      <c r="B91" s="105"/>
      <c r="C91" s="105"/>
      <c r="D91" s="19"/>
      <c r="E91" s="19"/>
      <c r="F91" s="9"/>
      <c r="G91" s="9"/>
      <c r="H91" s="9"/>
      <c r="I91" s="105"/>
      <c r="J91" s="10"/>
      <c r="K91" s="105"/>
      <c r="L91" s="10"/>
      <c r="M91" s="102"/>
      <c r="U91" s="11"/>
      <c r="V91" s="11"/>
      <c r="W91" s="11"/>
      <c r="X91" s="11"/>
    </row>
    <row r="92" spans="1:24" ht="18" customHeight="1" x14ac:dyDescent="0.4">
      <c r="M92" s="102"/>
      <c r="U92" s="11"/>
      <c r="V92" s="11"/>
      <c r="W92" s="11"/>
      <c r="X92" s="11"/>
    </row>
    <row r="93" spans="1:24" ht="18" customHeight="1" x14ac:dyDescent="0.4">
      <c r="A93" s="140"/>
      <c r="B93" s="17" t="s">
        <v>21</v>
      </c>
      <c r="C93" s="140"/>
      <c r="D93" s="17"/>
      <c r="F93" s="17" t="s">
        <v>21</v>
      </c>
      <c r="I93" s="140"/>
      <c r="J93" s="140"/>
      <c r="K93" s="140"/>
      <c r="L93" s="140"/>
      <c r="M93" s="102"/>
      <c r="U93" s="11"/>
      <c r="V93" s="11"/>
      <c r="W93" s="11"/>
      <c r="X93" s="11"/>
    </row>
    <row r="94" spans="1:24" ht="18" customHeight="1" x14ac:dyDescent="0.4">
      <c r="A94" s="140"/>
      <c r="B94" s="17"/>
      <c r="C94" s="140"/>
      <c r="D94" s="17"/>
      <c r="F94" s="17"/>
      <c r="I94" s="140"/>
      <c r="J94" s="140"/>
      <c r="K94" s="140"/>
      <c r="L94" s="140"/>
      <c r="M94" s="127"/>
      <c r="N94" s="105"/>
      <c r="P94" s="105"/>
      <c r="Q94" s="105"/>
      <c r="R94" s="105"/>
      <c r="S94" s="105"/>
      <c r="T94" s="105"/>
      <c r="U94" s="105"/>
      <c r="V94" s="105"/>
      <c r="W94" s="105"/>
      <c r="X94" s="105"/>
    </row>
    <row r="95" spans="1:24" ht="18" customHeight="1" x14ac:dyDescent="0.4">
      <c r="A95" s="140"/>
      <c r="B95" s="17"/>
      <c r="C95" s="140"/>
      <c r="D95" s="17"/>
      <c r="F95" s="17"/>
      <c r="I95" s="140"/>
      <c r="J95" s="140"/>
      <c r="K95" s="140"/>
      <c r="L95" s="140"/>
      <c r="M95" s="127"/>
      <c r="N95" s="105"/>
      <c r="P95" s="105"/>
      <c r="Q95" s="105"/>
      <c r="R95" s="105"/>
      <c r="S95" s="105"/>
      <c r="T95" s="105"/>
      <c r="U95" s="105"/>
      <c r="V95" s="105"/>
      <c r="W95" s="105"/>
      <c r="X95" s="105"/>
    </row>
    <row r="96" spans="1:24" ht="18" customHeight="1" x14ac:dyDescent="0.4">
      <c r="A96" s="140"/>
      <c r="B96" s="17"/>
      <c r="C96" s="140"/>
      <c r="D96" s="17"/>
      <c r="F96" s="17"/>
      <c r="I96" s="140"/>
      <c r="J96" s="140"/>
      <c r="K96" s="140"/>
      <c r="L96" s="140"/>
      <c r="M96" s="102"/>
      <c r="U96" s="11"/>
      <c r="V96" s="11"/>
      <c r="W96" s="11"/>
      <c r="X96" s="11"/>
    </row>
    <row r="97" spans="1:24" ht="18" customHeight="1" x14ac:dyDescent="0.4">
      <c r="A97" s="148">
        <v>9</v>
      </c>
      <c r="B97" s="148"/>
      <c r="C97" s="148"/>
      <c r="D97" s="148"/>
      <c r="E97" s="148"/>
      <c r="F97" s="148"/>
      <c r="G97" s="148"/>
      <c r="H97" s="148"/>
      <c r="I97" s="148"/>
      <c r="J97" s="148"/>
      <c r="K97" s="148"/>
      <c r="L97" s="148"/>
      <c r="U97" s="11"/>
      <c r="V97" s="11"/>
      <c r="W97" s="11"/>
      <c r="X97" s="11"/>
    </row>
    <row r="98" spans="1:24" ht="9.9499999999999993" customHeight="1" x14ac:dyDescent="0.4">
      <c r="D98" s="23"/>
      <c r="E98" s="23"/>
      <c r="F98" s="10"/>
      <c r="G98" s="23"/>
      <c r="H98" s="10"/>
      <c r="J98" s="149"/>
      <c r="K98" s="149"/>
      <c r="L98" s="149"/>
    </row>
    <row r="99" spans="1:24" x14ac:dyDescent="0.4">
      <c r="A99" s="147" t="s">
        <v>52</v>
      </c>
      <c r="B99" s="148"/>
      <c r="C99" s="148"/>
      <c r="D99" s="148"/>
      <c r="E99" s="148"/>
      <c r="F99" s="148"/>
      <c r="G99" s="148"/>
      <c r="H99" s="148"/>
      <c r="I99" s="148"/>
      <c r="J99" s="148"/>
      <c r="K99" s="148"/>
      <c r="L99" s="148"/>
    </row>
    <row r="100" spans="1:24" x14ac:dyDescent="0.4">
      <c r="A100" s="142" t="s">
        <v>0</v>
      </c>
      <c r="B100" s="142"/>
      <c r="C100" s="142"/>
      <c r="D100" s="142"/>
      <c r="E100" s="142"/>
      <c r="F100" s="142"/>
      <c r="G100" s="142"/>
      <c r="H100" s="142"/>
      <c r="I100" s="142"/>
      <c r="J100" s="142"/>
      <c r="K100" s="142"/>
      <c r="L100" s="142"/>
    </row>
    <row r="101" spans="1:24" x14ac:dyDescent="0.4">
      <c r="A101" s="142" t="s">
        <v>226</v>
      </c>
      <c r="B101" s="142"/>
      <c r="C101" s="142"/>
      <c r="D101" s="142"/>
      <c r="E101" s="142"/>
      <c r="F101" s="142"/>
      <c r="G101" s="142"/>
      <c r="H101" s="142"/>
      <c r="I101" s="142"/>
      <c r="J101" s="142"/>
      <c r="K101" s="142"/>
      <c r="L101" s="142"/>
    </row>
    <row r="102" spans="1:24" x14ac:dyDescent="0.4">
      <c r="C102" s="137"/>
      <c r="D102" s="137"/>
      <c r="E102" s="137"/>
      <c r="F102" s="143" t="s">
        <v>13</v>
      </c>
      <c r="G102" s="143"/>
      <c r="H102" s="143"/>
      <c r="I102" s="143"/>
      <c r="J102" s="143"/>
      <c r="K102" s="143"/>
      <c r="L102" s="143"/>
    </row>
    <row r="103" spans="1:24" x14ac:dyDescent="0.4">
      <c r="C103" s="137"/>
      <c r="F103" s="144" t="s">
        <v>34</v>
      </c>
      <c r="G103" s="144"/>
      <c r="H103" s="144"/>
      <c r="J103" s="145" t="s">
        <v>35</v>
      </c>
      <c r="K103" s="145"/>
      <c r="L103" s="145"/>
    </row>
    <row r="104" spans="1:24" x14ac:dyDescent="0.4">
      <c r="F104" s="143" t="s">
        <v>227</v>
      </c>
      <c r="G104" s="143"/>
      <c r="H104" s="143"/>
      <c r="I104" s="143"/>
      <c r="J104" s="143"/>
      <c r="K104" s="143"/>
      <c r="L104" s="143"/>
    </row>
    <row r="105" spans="1:24" x14ac:dyDescent="0.4">
      <c r="D105" s="138" t="s">
        <v>40</v>
      </c>
      <c r="E105" s="19"/>
      <c r="F105" s="32">
        <v>2564</v>
      </c>
      <c r="G105" s="7"/>
      <c r="H105" s="32">
        <v>2563</v>
      </c>
      <c r="I105" s="34"/>
      <c r="J105" s="32">
        <f>+F105</f>
        <v>2564</v>
      </c>
      <c r="K105" s="47"/>
      <c r="L105" s="32">
        <f>+H105</f>
        <v>2563</v>
      </c>
    </row>
    <row r="106" spans="1:24" ht="8.25" customHeight="1" x14ac:dyDescent="0.4">
      <c r="D106" s="19"/>
      <c r="E106" s="19"/>
      <c r="F106" s="86"/>
      <c r="G106" s="47"/>
      <c r="H106" s="86"/>
      <c r="I106" s="34"/>
      <c r="J106" s="86"/>
      <c r="K106" s="47"/>
      <c r="L106" s="86"/>
    </row>
    <row r="107" spans="1:24" x14ac:dyDescent="0.4">
      <c r="A107" s="5" t="s">
        <v>41</v>
      </c>
      <c r="F107" s="141"/>
      <c r="G107" s="141"/>
      <c r="H107" s="141"/>
    </row>
    <row r="108" spans="1:24" x14ac:dyDescent="0.4">
      <c r="B108" s="5" t="s">
        <v>235</v>
      </c>
      <c r="F108" s="63">
        <v>86370255.109999999</v>
      </c>
      <c r="G108" s="64"/>
      <c r="H108" s="63">
        <v>21122347.899999999</v>
      </c>
      <c r="I108" s="43"/>
      <c r="J108" s="68">
        <v>65270766.799999997</v>
      </c>
      <c r="K108" s="43"/>
      <c r="L108" s="68">
        <v>20126291.030000001</v>
      </c>
    </row>
    <row r="109" spans="1:24" x14ac:dyDescent="0.4">
      <c r="B109" s="5" t="s">
        <v>191</v>
      </c>
      <c r="F109" s="63">
        <v>65194944.060000002</v>
      </c>
      <c r="G109" s="64"/>
      <c r="H109" s="63">
        <v>0</v>
      </c>
      <c r="I109" s="43"/>
      <c r="J109" s="53">
        <v>13461111.75</v>
      </c>
      <c r="K109" s="43"/>
      <c r="L109" s="53">
        <v>0</v>
      </c>
    </row>
    <row r="110" spans="1:24" x14ac:dyDescent="0.4">
      <c r="B110" s="5" t="s">
        <v>212</v>
      </c>
      <c r="F110" s="63">
        <v>2296249</v>
      </c>
      <c r="G110" s="64"/>
      <c r="H110" s="63">
        <v>923200.84</v>
      </c>
      <c r="I110" s="43"/>
      <c r="J110" s="53">
        <v>2296249</v>
      </c>
      <c r="K110" s="43"/>
      <c r="L110" s="53">
        <v>270195</v>
      </c>
      <c r="N110" s="105"/>
      <c r="P110" s="105"/>
      <c r="Q110" s="105"/>
      <c r="R110" s="105"/>
      <c r="S110" s="105"/>
      <c r="T110" s="105"/>
    </row>
    <row r="111" spans="1:24" x14ac:dyDescent="0.4">
      <c r="B111" s="5" t="s">
        <v>237</v>
      </c>
      <c r="D111" s="140">
        <v>7</v>
      </c>
      <c r="F111" s="63">
        <v>13447776.43</v>
      </c>
      <c r="G111" s="64"/>
      <c r="H111" s="63">
        <v>0</v>
      </c>
      <c r="I111" s="43"/>
      <c r="J111" s="53">
        <v>24259.72</v>
      </c>
      <c r="K111" s="43"/>
      <c r="L111" s="53">
        <v>0</v>
      </c>
      <c r="N111" s="105"/>
      <c r="P111" s="105"/>
      <c r="Q111" s="105"/>
      <c r="R111" s="105"/>
      <c r="S111" s="105"/>
      <c r="T111" s="105"/>
    </row>
    <row r="112" spans="1:24" x14ac:dyDescent="0.4">
      <c r="B112" s="5" t="s">
        <v>112</v>
      </c>
      <c r="D112" s="44"/>
      <c r="F112" s="63">
        <v>31675.5</v>
      </c>
      <c r="G112" s="64"/>
      <c r="H112" s="63">
        <v>4954150</v>
      </c>
      <c r="I112" s="43"/>
      <c r="J112" s="53">
        <v>0</v>
      </c>
      <c r="K112" s="43"/>
      <c r="L112" s="53">
        <v>4954150</v>
      </c>
    </row>
    <row r="113" spans="1:20" x14ac:dyDescent="0.4">
      <c r="B113" s="5" t="s">
        <v>9</v>
      </c>
      <c r="D113" s="44"/>
      <c r="F113" s="63">
        <v>9339517.9100000001</v>
      </c>
      <c r="G113" s="64"/>
      <c r="H113" s="63">
        <v>9105341.4800000004</v>
      </c>
      <c r="I113" s="43"/>
      <c r="J113" s="68">
        <v>22861473.48</v>
      </c>
      <c r="K113" s="43"/>
      <c r="L113" s="68">
        <v>12445905.689999999</v>
      </c>
    </row>
    <row r="114" spans="1:20" x14ac:dyDescent="0.4">
      <c r="B114" s="5" t="s">
        <v>43</v>
      </c>
      <c r="D114" s="44"/>
      <c r="F114" s="67"/>
      <c r="G114" s="67"/>
      <c r="H114" s="67"/>
      <c r="I114" s="43"/>
      <c r="J114" s="53"/>
      <c r="K114" s="43"/>
      <c r="L114" s="53"/>
    </row>
    <row r="115" spans="1:20" x14ac:dyDescent="0.4">
      <c r="C115" s="135" t="s">
        <v>230</v>
      </c>
      <c r="D115" s="44"/>
      <c r="F115" s="67">
        <v>0</v>
      </c>
      <c r="G115" s="67"/>
      <c r="H115" s="67">
        <v>23371276.91</v>
      </c>
      <c r="I115" s="43"/>
      <c r="J115" s="53">
        <v>0</v>
      </c>
      <c r="K115" s="43"/>
      <c r="L115" s="53">
        <v>23371276.91</v>
      </c>
      <c r="N115" s="105"/>
      <c r="P115" s="105"/>
      <c r="Q115" s="105"/>
      <c r="R115" s="105"/>
      <c r="S115" s="105"/>
      <c r="T115" s="105"/>
    </row>
    <row r="116" spans="1:20" x14ac:dyDescent="0.4">
      <c r="C116" s="5" t="s">
        <v>236</v>
      </c>
      <c r="D116" s="44"/>
      <c r="F116" s="67">
        <v>131073987.58</v>
      </c>
      <c r="G116" s="67"/>
      <c r="H116" s="67">
        <v>0</v>
      </c>
      <c r="I116" s="43"/>
      <c r="J116" s="53">
        <v>0</v>
      </c>
      <c r="K116" s="43"/>
      <c r="L116" s="53">
        <v>0</v>
      </c>
      <c r="N116" s="105"/>
      <c r="P116" s="105"/>
      <c r="Q116" s="105"/>
      <c r="R116" s="105"/>
      <c r="S116" s="105"/>
      <c r="T116" s="105"/>
    </row>
    <row r="117" spans="1:20" x14ac:dyDescent="0.4">
      <c r="C117" s="5" t="s">
        <v>166</v>
      </c>
      <c r="D117" s="44"/>
      <c r="F117" s="53">
        <v>95695188.609999999</v>
      </c>
      <c r="G117" s="64"/>
      <c r="H117" s="53">
        <v>8777228.8399999999</v>
      </c>
      <c r="I117" s="43"/>
      <c r="J117" s="53">
        <v>95695745.519999996</v>
      </c>
      <c r="K117" s="43"/>
      <c r="L117" s="53">
        <v>7533407.9000000004</v>
      </c>
    </row>
    <row r="118" spans="1:20" x14ac:dyDescent="0.4">
      <c r="C118" s="5" t="s">
        <v>44</v>
      </c>
      <c r="D118" s="94"/>
      <c r="E118" s="104"/>
      <c r="F118" s="63">
        <v>87100.06</v>
      </c>
      <c r="G118" s="64"/>
      <c r="H118" s="63">
        <v>13338.12</v>
      </c>
      <c r="I118" s="43"/>
      <c r="J118" s="53">
        <v>81100.06</v>
      </c>
      <c r="K118" s="43"/>
      <c r="L118" s="53">
        <v>1.43</v>
      </c>
    </row>
    <row r="119" spans="1:20" x14ac:dyDescent="0.4">
      <c r="C119" s="5" t="s">
        <v>10</v>
      </c>
      <c r="D119" s="44"/>
      <c r="F119" s="65">
        <f>SUM(F108:F118)</f>
        <v>403536694.26000005</v>
      </c>
      <c r="G119" s="64"/>
      <c r="H119" s="65">
        <f>SUM(H108:H118)</f>
        <v>68266884.090000004</v>
      </c>
      <c r="I119" s="43"/>
      <c r="J119" s="65">
        <f>SUM(J108:J118)</f>
        <v>199690706.32999998</v>
      </c>
      <c r="K119" s="43"/>
      <c r="L119" s="65">
        <f>SUM(L108:L118)</f>
        <v>68701227.960000008</v>
      </c>
    </row>
    <row r="120" spans="1:20" x14ac:dyDescent="0.4">
      <c r="A120" s="5" t="s">
        <v>42</v>
      </c>
      <c r="D120" s="44"/>
      <c r="F120" s="63"/>
      <c r="G120" s="64"/>
      <c r="H120" s="63"/>
      <c r="I120" s="43"/>
      <c r="J120" s="53"/>
      <c r="K120" s="43"/>
      <c r="L120" s="53"/>
    </row>
    <row r="121" spans="1:20" x14ac:dyDescent="0.4">
      <c r="B121" s="5" t="s">
        <v>115</v>
      </c>
      <c r="D121" s="44"/>
      <c r="F121" s="63">
        <v>13790122.01</v>
      </c>
      <c r="G121" s="64"/>
      <c r="H121" s="63">
        <v>13271485.92</v>
      </c>
      <c r="I121" s="43"/>
      <c r="J121" s="53">
        <v>12012233.33</v>
      </c>
      <c r="K121" s="43"/>
      <c r="L121" s="53">
        <v>10504563.43</v>
      </c>
    </row>
    <row r="122" spans="1:20" x14ac:dyDescent="0.4">
      <c r="B122" s="5" t="s">
        <v>81</v>
      </c>
      <c r="D122" s="95"/>
      <c r="E122" s="139"/>
      <c r="F122" s="63">
        <v>24743996.02</v>
      </c>
      <c r="G122" s="64"/>
      <c r="H122" s="63">
        <v>10848250.039999999</v>
      </c>
      <c r="I122" s="43"/>
      <c r="J122" s="53">
        <v>24141455.119999997</v>
      </c>
      <c r="K122" s="43"/>
      <c r="L122" s="53">
        <v>9793166.1699999999</v>
      </c>
    </row>
    <row r="123" spans="1:20" x14ac:dyDescent="0.4">
      <c r="B123" s="5" t="s">
        <v>192</v>
      </c>
      <c r="D123" s="95"/>
      <c r="E123" s="139"/>
      <c r="F123" s="89">
        <v>0</v>
      </c>
      <c r="G123" s="23"/>
      <c r="H123" s="63">
        <v>34918410.890000001</v>
      </c>
      <c r="I123" s="107"/>
      <c r="J123" s="107">
        <v>0</v>
      </c>
      <c r="K123" s="8"/>
      <c r="L123" s="107">
        <v>81264584.019999996</v>
      </c>
    </row>
    <row r="124" spans="1:20" x14ac:dyDescent="0.4">
      <c r="B124" s="108"/>
      <c r="C124" s="5" t="s">
        <v>2</v>
      </c>
      <c r="D124" s="95"/>
      <c r="E124" s="139"/>
      <c r="F124" s="81">
        <f>SUM(F121:F123)</f>
        <v>38534118.030000001</v>
      </c>
      <c r="G124" s="64"/>
      <c r="H124" s="81">
        <f>SUM(H121:H123)</f>
        <v>59038146.850000001</v>
      </c>
      <c r="I124" s="43"/>
      <c r="J124" s="81">
        <f>SUM(J121:J123)</f>
        <v>36153688.449999996</v>
      </c>
      <c r="K124" s="43"/>
      <c r="L124" s="81">
        <f>SUM(L121:L123)</f>
        <v>101562313.62</v>
      </c>
    </row>
    <row r="125" spans="1:20" x14ac:dyDescent="0.4">
      <c r="A125" s="5" t="s">
        <v>193</v>
      </c>
      <c r="B125" s="108"/>
      <c r="D125" s="95"/>
      <c r="E125" s="139"/>
      <c r="F125" s="63">
        <f>+F119-F124</f>
        <v>365002576.23000002</v>
      </c>
      <c r="G125" s="64"/>
      <c r="H125" s="63">
        <f>+H119-H124</f>
        <v>9228737.2400000021</v>
      </c>
      <c r="I125" s="43"/>
      <c r="J125" s="63">
        <f>+J119-J124</f>
        <v>163537017.88</v>
      </c>
      <c r="K125" s="43"/>
      <c r="L125" s="63">
        <f>+L119-L124</f>
        <v>-32861085.659999996</v>
      </c>
    </row>
    <row r="126" spans="1:20" x14ac:dyDescent="0.4">
      <c r="B126" s="5" t="s">
        <v>82</v>
      </c>
      <c r="D126" s="96"/>
      <c r="E126" s="139"/>
      <c r="F126" s="74">
        <v>1803013.67</v>
      </c>
      <c r="G126" s="64"/>
      <c r="H126" s="74">
        <v>381452.06</v>
      </c>
      <c r="I126" s="43"/>
      <c r="J126" s="70">
        <v>1803013.67</v>
      </c>
      <c r="K126" s="43"/>
      <c r="L126" s="70">
        <v>381452.06</v>
      </c>
    </row>
    <row r="127" spans="1:20" x14ac:dyDescent="0.4">
      <c r="A127" s="5" t="s">
        <v>116</v>
      </c>
      <c r="D127" s="89"/>
      <c r="E127" s="23"/>
      <c r="F127" s="53">
        <f>+F125-F126</f>
        <v>363199562.56</v>
      </c>
      <c r="G127" s="63"/>
      <c r="H127" s="53">
        <f>+H125-H126</f>
        <v>8847285.1800000016</v>
      </c>
      <c r="I127" s="43"/>
      <c r="J127" s="53">
        <f>+J125-J126</f>
        <v>161734004.21000001</v>
      </c>
      <c r="K127" s="43"/>
      <c r="L127" s="53">
        <f>+L125-L126</f>
        <v>-33242537.719999995</v>
      </c>
    </row>
    <row r="128" spans="1:20" x14ac:dyDescent="0.4">
      <c r="A128" s="5" t="s">
        <v>127</v>
      </c>
      <c r="D128" s="44">
        <v>15.2</v>
      </c>
      <c r="E128" s="44"/>
      <c r="F128" s="74">
        <v>-35240560.07</v>
      </c>
      <c r="G128" s="64"/>
      <c r="H128" s="74">
        <v>2843269.99</v>
      </c>
      <c r="I128" s="43"/>
      <c r="J128" s="70">
        <v>-32080760.52</v>
      </c>
      <c r="K128" s="53"/>
      <c r="L128" s="70">
        <v>2673874.59</v>
      </c>
    </row>
    <row r="129" spans="1:12" ht="18.75" thickBot="1" x14ac:dyDescent="0.45">
      <c r="A129" s="5" t="s">
        <v>173</v>
      </c>
      <c r="D129" s="44"/>
      <c r="F129" s="75">
        <f>SUM(F127:F128)</f>
        <v>327959002.49000001</v>
      </c>
      <c r="G129" s="64"/>
      <c r="H129" s="75">
        <f>SUM(H127:H128)</f>
        <v>11690555.170000002</v>
      </c>
      <c r="I129" s="43"/>
      <c r="J129" s="76">
        <f>SUM(J127:J128)</f>
        <v>129653243.69000001</v>
      </c>
      <c r="K129" s="53"/>
      <c r="L129" s="76">
        <f>SUM(L127:L128)</f>
        <v>-30568663.129999995</v>
      </c>
    </row>
    <row r="130" spans="1:12" ht="12" customHeight="1" thickTop="1" x14ac:dyDescent="0.4">
      <c r="D130" s="44"/>
      <c r="F130" s="69"/>
      <c r="G130" s="64"/>
      <c r="H130" s="69"/>
      <c r="I130" s="43"/>
      <c r="J130" s="72"/>
      <c r="K130" s="53"/>
      <c r="L130" s="72"/>
    </row>
    <row r="131" spans="1:12" ht="18.75" x14ac:dyDescent="0.4">
      <c r="A131" s="48" t="s">
        <v>69</v>
      </c>
      <c r="B131" s="48"/>
      <c r="C131" s="48"/>
      <c r="D131" s="97"/>
      <c r="E131" s="50"/>
      <c r="F131" s="77"/>
      <c r="G131" s="78"/>
      <c r="H131" s="77"/>
      <c r="I131" s="79"/>
      <c r="J131" s="77"/>
      <c r="K131" s="78"/>
      <c r="L131" s="77"/>
    </row>
    <row r="132" spans="1:12" ht="18.75" x14ac:dyDescent="0.4">
      <c r="A132" s="48"/>
      <c r="B132" s="48" t="s">
        <v>105</v>
      </c>
      <c r="C132" s="48"/>
      <c r="D132" s="97"/>
      <c r="E132" s="51">
        <v>852812933</v>
      </c>
      <c r="F132" s="69">
        <f>+F129-F133</f>
        <v>328038666.86000001</v>
      </c>
      <c r="G132" s="72"/>
      <c r="H132" s="69">
        <f>+H129-H133</f>
        <v>9317147.5700000022</v>
      </c>
      <c r="I132" s="72"/>
      <c r="J132" s="72">
        <f>J129</f>
        <v>129653243.69000001</v>
      </c>
      <c r="K132" s="72"/>
      <c r="L132" s="72">
        <f>L129</f>
        <v>-30568663.129999995</v>
      </c>
    </row>
    <row r="133" spans="1:12" ht="18.75" x14ac:dyDescent="0.4">
      <c r="A133" s="48"/>
      <c r="B133" s="5" t="s">
        <v>106</v>
      </c>
      <c r="D133" s="97"/>
      <c r="E133" s="51">
        <v>-1541152</v>
      </c>
      <c r="F133" s="69">
        <v>-79664.37</v>
      </c>
      <c r="G133" s="68"/>
      <c r="H133" s="69">
        <v>2373407.6</v>
      </c>
      <c r="I133" s="79"/>
      <c r="J133" s="58">
        <v>0</v>
      </c>
      <c r="K133" s="88"/>
      <c r="L133" s="58">
        <v>0</v>
      </c>
    </row>
    <row r="134" spans="1:12" ht="19.5" thickBot="1" x14ac:dyDescent="0.45">
      <c r="A134" s="52"/>
      <c r="B134" s="52"/>
      <c r="C134" s="52"/>
      <c r="D134" s="97"/>
      <c r="E134" s="51"/>
      <c r="F134" s="75">
        <f>SUM(F132:F133)</f>
        <v>327959002.49000001</v>
      </c>
      <c r="G134" s="78"/>
      <c r="H134" s="75">
        <f>SUM(H132:H133)</f>
        <v>11690555.170000002</v>
      </c>
      <c r="I134" s="78"/>
      <c r="J134" s="76">
        <f>SUM(J132:J133)</f>
        <v>129653243.69000001</v>
      </c>
      <c r="K134" s="78"/>
      <c r="L134" s="76">
        <f>SUM(L132:L133)</f>
        <v>-30568663.129999995</v>
      </c>
    </row>
    <row r="135" spans="1:12" ht="18.75" thickTop="1" x14ac:dyDescent="0.4">
      <c r="A135" s="5" t="s">
        <v>26</v>
      </c>
      <c r="D135" s="98"/>
      <c r="F135" s="64"/>
      <c r="G135" s="64"/>
      <c r="H135" s="64"/>
      <c r="I135" s="43"/>
      <c r="J135" s="68"/>
      <c r="K135" s="60"/>
      <c r="L135" s="68"/>
    </row>
    <row r="136" spans="1:12" ht="18.75" thickBot="1" x14ac:dyDescent="0.45">
      <c r="B136" s="13" t="s">
        <v>65</v>
      </c>
      <c r="D136" s="99">
        <v>22</v>
      </c>
      <c r="F136" s="80">
        <f>F132/F137</f>
        <v>0.10694081208257857</v>
      </c>
      <c r="G136" s="64"/>
      <c r="H136" s="80">
        <f>H132/H137</f>
        <v>1.4065198717259464E-3</v>
      </c>
      <c r="I136" s="43"/>
      <c r="J136" s="80">
        <f>J132/J137</f>
        <v>4.2267039133122811E-2</v>
      </c>
      <c r="K136" s="43"/>
      <c r="L136" s="80">
        <f>L132/L137</f>
        <v>-4.6146561296164217E-3</v>
      </c>
    </row>
    <row r="137" spans="1:12" ht="19.5" thickTop="1" thickBot="1" x14ac:dyDescent="0.45">
      <c r="B137" s="5" t="s">
        <v>27</v>
      </c>
      <c r="D137" s="44"/>
      <c r="F137" s="83">
        <v>3067478734</v>
      </c>
      <c r="G137" s="84"/>
      <c r="H137" s="83">
        <v>6624255908</v>
      </c>
      <c r="I137" s="84"/>
      <c r="J137" s="83">
        <v>3067478734</v>
      </c>
      <c r="K137" s="84"/>
      <c r="L137" s="83">
        <v>6624255908</v>
      </c>
    </row>
    <row r="138" spans="1:12" ht="18.75" thickTop="1" x14ac:dyDescent="0.4">
      <c r="A138" s="5" t="s">
        <v>55</v>
      </c>
      <c r="D138" s="44"/>
      <c r="F138" s="64"/>
      <c r="G138" s="64"/>
      <c r="H138" s="64"/>
      <c r="I138" s="43"/>
      <c r="J138" s="68"/>
      <c r="K138" s="60"/>
      <c r="L138" s="68"/>
    </row>
    <row r="139" spans="1:12" ht="18.75" thickBot="1" x14ac:dyDescent="0.45">
      <c r="B139" s="13" t="s">
        <v>65</v>
      </c>
      <c r="D139" s="99">
        <v>22</v>
      </c>
      <c r="F139" s="80">
        <f>F132/F140</f>
        <v>5.8731166041278066E-2</v>
      </c>
      <c r="G139" s="64"/>
      <c r="H139" s="80">
        <f>H132/H140</f>
        <v>1.3736458571238239E-3</v>
      </c>
      <c r="I139" s="43"/>
      <c r="J139" s="80">
        <f>J132/J140</f>
        <v>2.3212770176869017E-2</v>
      </c>
      <c r="K139" s="43"/>
      <c r="L139" s="80">
        <f>L132/L140</f>
        <v>-4.5067996563178045E-3</v>
      </c>
    </row>
    <row r="140" spans="1:12" ht="19.5" thickTop="1" thickBot="1" x14ac:dyDescent="0.45">
      <c r="B140" s="5" t="s">
        <v>27</v>
      </c>
      <c r="F140" s="83">
        <v>5585427448</v>
      </c>
      <c r="G140" s="85"/>
      <c r="H140" s="83">
        <v>6782787224</v>
      </c>
      <c r="I140" s="84"/>
      <c r="J140" s="83">
        <v>5585427448</v>
      </c>
      <c r="K140" s="84"/>
      <c r="L140" s="83">
        <v>6782787224</v>
      </c>
    </row>
    <row r="141" spans="1:12" ht="14.25" customHeight="1" thickTop="1" x14ac:dyDescent="0.4">
      <c r="F141" s="67"/>
      <c r="G141" s="67"/>
      <c r="H141" s="67"/>
      <c r="I141" s="43"/>
      <c r="J141" s="53"/>
      <c r="K141" s="43"/>
      <c r="L141" s="53"/>
    </row>
    <row r="142" spans="1:12" x14ac:dyDescent="0.4">
      <c r="A142" s="5" t="s">
        <v>168</v>
      </c>
      <c r="F142" s="67"/>
      <c r="G142" s="67"/>
      <c r="H142" s="67"/>
      <c r="I142" s="43"/>
      <c r="J142" s="53"/>
      <c r="K142" s="43"/>
      <c r="L142" s="53"/>
    </row>
    <row r="145" spans="1:20" x14ac:dyDescent="0.4">
      <c r="A145" s="140"/>
      <c r="B145" s="17" t="s">
        <v>21</v>
      </c>
      <c r="C145" s="140"/>
      <c r="D145" s="17"/>
      <c r="F145" s="17" t="s">
        <v>21</v>
      </c>
      <c r="I145" s="140"/>
      <c r="J145" s="140"/>
      <c r="K145" s="140"/>
      <c r="L145" s="140"/>
    </row>
    <row r="146" spans="1:20" ht="14.25" customHeight="1" x14ac:dyDescent="0.4">
      <c r="A146" s="148">
        <v>6</v>
      </c>
      <c r="B146" s="148"/>
      <c r="C146" s="148"/>
      <c r="D146" s="148"/>
      <c r="E146" s="148"/>
      <c r="F146" s="148"/>
      <c r="G146" s="148"/>
      <c r="H146" s="148"/>
      <c r="I146" s="148"/>
      <c r="J146" s="148"/>
      <c r="K146" s="148"/>
      <c r="L146" s="148"/>
    </row>
    <row r="147" spans="1:20" x14ac:dyDescent="0.4">
      <c r="A147" s="140"/>
      <c r="B147" s="17"/>
      <c r="C147" s="140"/>
      <c r="D147" s="17"/>
      <c r="F147" s="17"/>
      <c r="I147" s="140"/>
      <c r="J147" s="140"/>
      <c r="K147" s="140"/>
      <c r="L147" s="140"/>
      <c r="N147" s="105"/>
      <c r="P147" s="105"/>
      <c r="Q147" s="105"/>
      <c r="R147" s="105"/>
      <c r="S147" s="105"/>
      <c r="T147" s="105"/>
    </row>
    <row r="148" spans="1:20" x14ac:dyDescent="0.4">
      <c r="A148" s="147" t="str">
        <f>+A99</f>
        <v>บริษัท บรุ๊คเคอร์ กรุ๊ป จำกัด (มหาชน) และบริษัทย่อย</v>
      </c>
      <c r="B148" s="148"/>
      <c r="C148" s="148"/>
      <c r="D148" s="148"/>
      <c r="E148" s="148"/>
      <c r="F148" s="148"/>
      <c r="G148" s="148"/>
      <c r="H148" s="148"/>
      <c r="I148" s="148"/>
      <c r="J148" s="148"/>
      <c r="K148" s="148"/>
      <c r="L148" s="148"/>
    </row>
    <row r="149" spans="1:20" x14ac:dyDescent="0.4">
      <c r="A149" s="142" t="s">
        <v>93</v>
      </c>
      <c r="B149" s="142"/>
      <c r="C149" s="142"/>
      <c r="D149" s="142"/>
      <c r="E149" s="142"/>
      <c r="F149" s="142"/>
      <c r="G149" s="142"/>
      <c r="H149" s="142"/>
      <c r="I149" s="142"/>
      <c r="J149" s="142"/>
      <c r="K149" s="142"/>
      <c r="L149" s="142"/>
    </row>
    <row r="150" spans="1:20" x14ac:dyDescent="0.4">
      <c r="A150" s="147" t="str">
        <f>+A101</f>
        <v>สำหรับงวดสามเดือนสิ้นสุดวันที่ 30 กันยายน 2564</v>
      </c>
      <c r="B150" s="148"/>
      <c r="C150" s="148"/>
      <c r="D150" s="148"/>
      <c r="E150" s="148"/>
      <c r="F150" s="148"/>
      <c r="G150" s="148"/>
      <c r="H150" s="148"/>
      <c r="I150" s="148"/>
      <c r="J150" s="148"/>
      <c r="K150" s="148"/>
      <c r="L150" s="148"/>
    </row>
    <row r="151" spans="1:20" x14ac:dyDescent="0.4">
      <c r="A151" s="139"/>
      <c r="B151" s="140"/>
      <c r="C151" s="140"/>
      <c r="I151" s="140"/>
      <c r="J151" s="140"/>
      <c r="K151" s="140"/>
      <c r="L151" s="140"/>
      <c r="N151" s="105"/>
      <c r="P151" s="105"/>
      <c r="Q151" s="105"/>
      <c r="R151" s="105"/>
      <c r="S151" s="105"/>
      <c r="T151" s="105"/>
    </row>
    <row r="152" spans="1:20" x14ac:dyDescent="0.4">
      <c r="C152" s="137"/>
      <c r="D152" s="137"/>
      <c r="E152" s="137"/>
      <c r="F152" s="143" t="s">
        <v>13</v>
      </c>
      <c r="G152" s="143"/>
      <c r="H152" s="143"/>
      <c r="I152" s="143"/>
      <c r="J152" s="143"/>
      <c r="K152" s="143"/>
      <c r="L152" s="143"/>
    </row>
    <row r="153" spans="1:20" x14ac:dyDescent="0.4">
      <c r="C153" s="5" t="s">
        <v>1</v>
      </c>
      <c r="F153" s="144" t="s">
        <v>34</v>
      </c>
      <c r="G153" s="144"/>
      <c r="H153" s="144"/>
      <c r="J153" s="145" t="s">
        <v>35</v>
      </c>
      <c r="K153" s="145"/>
      <c r="L153" s="145"/>
    </row>
    <row r="154" spans="1:20" x14ac:dyDescent="0.4">
      <c r="F154" s="143" t="str">
        <f>+F104</f>
        <v>สำหรับงวดสามเดือนสิ้นสุดวันที่ 30 กันยายน</v>
      </c>
      <c r="G154" s="143"/>
      <c r="H154" s="143"/>
      <c r="I154" s="143"/>
      <c r="J154" s="143"/>
      <c r="K154" s="143"/>
      <c r="L154" s="143"/>
    </row>
    <row r="155" spans="1:20" x14ac:dyDescent="0.4">
      <c r="D155" s="138" t="s">
        <v>40</v>
      </c>
      <c r="E155" s="19"/>
      <c r="F155" s="46">
        <f>+F105</f>
        <v>2564</v>
      </c>
      <c r="G155" s="47"/>
      <c r="H155" s="46">
        <f>+H105</f>
        <v>2563</v>
      </c>
      <c r="I155" s="34"/>
      <c r="J155" s="46">
        <f>+J105</f>
        <v>2564</v>
      </c>
      <c r="K155" s="47"/>
      <c r="L155" s="46">
        <f>+L105</f>
        <v>2563</v>
      </c>
    </row>
    <row r="156" spans="1:20" x14ac:dyDescent="0.4">
      <c r="F156" s="141"/>
      <c r="G156" s="141"/>
      <c r="H156" s="86"/>
      <c r="L156" s="86"/>
    </row>
    <row r="157" spans="1:20" x14ac:dyDescent="0.4">
      <c r="A157" s="5" t="s">
        <v>174</v>
      </c>
      <c r="F157" s="74">
        <f>+F129</f>
        <v>327959002.49000001</v>
      </c>
      <c r="G157" s="64"/>
      <c r="H157" s="74">
        <f>+H129</f>
        <v>11690555.170000002</v>
      </c>
      <c r="I157" s="43"/>
      <c r="J157" s="74">
        <f>+J129</f>
        <v>129653243.69000001</v>
      </c>
      <c r="K157" s="43"/>
      <c r="L157" s="74">
        <f>+L129</f>
        <v>-30568663.129999995</v>
      </c>
    </row>
    <row r="158" spans="1:20" x14ac:dyDescent="0.4">
      <c r="F158" s="63"/>
      <c r="G158" s="64"/>
      <c r="H158" s="63"/>
      <c r="I158" s="43"/>
      <c r="J158" s="63"/>
      <c r="K158" s="43"/>
      <c r="L158" s="63"/>
    </row>
    <row r="159" spans="1:20" x14ac:dyDescent="0.4">
      <c r="A159" s="5" t="s">
        <v>126</v>
      </c>
      <c r="F159" s="63"/>
      <c r="G159" s="64"/>
      <c r="H159" s="63"/>
      <c r="I159" s="43"/>
      <c r="J159" s="68"/>
      <c r="K159" s="43"/>
      <c r="L159" s="68"/>
    </row>
    <row r="160" spans="1:20" x14ac:dyDescent="0.4">
      <c r="A160" s="5" t="s">
        <v>142</v>
      </c>
      <c r="F160" s="63"/>
      <c r="G160" s="64"/>
      <c r="H160" s="63"/>
      <c r="I160" s="43"/>
      <c r="J160" s="68"/>
      <c r="K160" s="43"/>
      <c r="L160" s="68"/>
    </row>
    <row r="161" spans="1:12" x14ac:dyDescent="0.4">
      <c r="B161" s="5" t="s">
        <v>98</v>
      </c>
      <c r="F161" s="69">
        <v>18858706.48</v>
      </c>
      <c r="G161" s="72"/>
      <c r="H161" s="69">
        <v>2683382.17</v>
      </c>
      <c r="I161" s="60"/>
      <c r="J161" s="68">
        <v>0</v>
      </c>
      <c r="K161" s="60"/>
      <c r="L161" s="68">
        <v>0</v>
      </c>
    </row>
    <row r="162" spans="1:12" hidden="1" x14ac:dyDescent="0.4">
      <c r="A162" s="5" t="s">
        <v>143</v>
      </c>
      <c r="F162" s="69"/>
      <c r="G162" s="72"/>
      <c r="H162" s="69"/>
      <c r="I162" s="60"/>
      <c r="J162" s="68"/>
      <c r="K162" s="60"/>
      <c r="L162" s="68"/>
    </row>
    <row r="163" spans="1:12" hidden="1" x14ac:dyDescent="0.4">
      <c r="B163" s="5" t="s">
        <v>138</v>
      </c>
      <c r="F163" s="69"/>
      <c r="G163" s="72"/>
      <c r="H163" s="69"/>
      <c r="I163" s="60"/>
      <c r="J163" s="68"/>
      <c r="K163" s="60"/>
      <c r="L163" s="68"/>
    </row>
    <row r="164" spans="1:12" hidden="1" x14ac:dyDescent="0.4">
      <c r="C164" s="5" t="s">
        <v>139</v>
      </c>
      <c r="D164" s="44"/>
      <c r="F164" s="69">
        <v>0</v>
      </c>
      <c r="G164" s="72"/>
      <c r="H164" s="69">
        <v>0</v>
      </c>
      <c r="I164" s="60"/>
      <c r="J164" s="68">
        <v>0</v>
      </c>
      <c r="K164" s="60"/>
      <c r="L164" s="68">
        <v>0</v>
      </c>
    </row>
    <row r="165" spans="1:12" hidden="1" x14ac:dyDescent="0.4">
      <c r="B165" s="5" t="s">
        <v>153</v>
      </c>
      <c r="D165" s="44"/>
      <c r="F165" s="70">
        <v>0</v>
      </c>
      <c r="G165" s="64"/>
      <c r="H165" s="70">
        <v>0</v>
      </c>
      <c r="I165" s="43"/>
      <c r="J165" s="70">
        <v>0</v>
      </c>
      <c r="K165" s="43"/>
      <c r="L165" s="70">
        <v>0</v>
      </c>
    </row>
    <row r="166" spans="1:12" x14ac:dyDescent="0.4">
      <c r="A166" s="5" t="s">
        <v>175</v>
      </c>
      <c r="F166" s="81">
        <f>SUM(F161:F165)</f>
        <v>18858706.48</v>
      </c>
      <c r="G166" s="64"/>
      <c r="H166" s="81">
        <f>SUM(H161:H165)</f>
        <v>2683382.17</v>
      </c>
      <c r="I166" s="43"/>
      <c r="J166" s="81">
        <f>SUM(J161:J165)</f>
        <v>0</v>
      </c>
      <c r="K166" s="43"/>
      <c r="L166" s="81">
        <f>SUM(L161:L165)</f>
        <v>0</v>
      </c>
    </row>
    <row r="167" spans="1:12" x14ac:dyDescent="0.4">
      <c r="F167" s="63"/>
      <c r="G167" s="64"/>
      <c r="H167" s="63"/>
      <c r="I167" s="43"/>
      <c r="J167" s="53"/>
      <c r="K167" s="43"/>
      <c r="L167" s="53"/>
    </row>
    <row r="168" spans="1:12" ht="18.75" thickBot="1" x14ac:dyDescent="0.45">
      <c r="A168" s="5" t="s">
        <v>176</v>
      </c>
      <c r="F168" s="80">
        <f>+F157+F166</f>
        <v>346817708.97000003</v>
      </c>
      <c r="G168" s="64"/>
      <c r="H168" s="80">
        <f>+H157+H166</f>
        <v>14373937.340000002</v>
      </c>
      <c r="I168" s="43"/>
      <c r="J168" s="80">
        <f>+J157+J166</f>
        <v>129653243.69000001</v>
      </c>
      <c r="K168" s="43"/>
      <c r="L168" s="80">
        <f>+L157+L166</f>
        <v>-30568663.129999995</v>
      </c>
    </row>
    <row r="169" spans="1:12" ht="18.75" thickTop="1" x14ac:dyDescent="0.4">
      <c r="F169" s="67"/>
      <c r="G169" s="67"/>
      <c r="H169" s="67"/>
      <c r="I169" s="43"/>
      <c r="J169" s="53"/>
      <c r="K169" s="43"/>
      <c r="L169" s="53"/>
    </row>
    <row r="170" spans="1:12" ht="18.75" x14ac:dyDescent="0.4">
      <c r="A170" s="48" t="s">
        <v>103</v>
      </c>
      <c r="B170" s="48"/>
      <c r="C170" s="48"/>
      <c r="D170" s="49"/>
      <c r="E170" s="50"/>
      <c r="F170" s="77"/>
      <c r="G170" s="78"/>
      <c r="H170" s="77"/>
      <c r="I170" s="79"/>
      <c r="J170" s="77"/>
      <c r="K170" s="78"/>
      <c r="L170" s="77"/>
    </row>
    <row r="171" spans="1:12" ht="18.75" x14ac:dyDescent="0.4">
      <c r="A171" s="48"/>
      <c r="B171" s="48" t="s">
        <v>105</v>
      </c>
      <c r="C171" s="48"/>
      <c r="D171" s="49"/>
      <c r="E171" s="51">
        <v>852812933</v>
      </c>
      <c r="F171" s="69">
        <f>+F168-F172</f>
        <v>346897373.34000003</v>
      </c>
      <c r="G171" s="72"/>
      <c r="H171" s="69">
        <f>+H168-H172</f>
        <v>12000529.740000002</v>
      </c>
      <c r="I171" s="72"/>
      <c r="J171" s="69">
        <f>+J168-J172</f>
        <v>129653243.69000001</v>
      </c>
      <c r="K171" s="72"/>
      <c r="L171" s="69">
        <f>+L168-L172</f>
        <v>-30568663.129999995</v>
      </c>
    </row>
    <row r="172" spans="1:12" ht="18.75" x14ac:dyDescent="0.4">
      <c r="A172" s="48"/>
      <c r="B172" s="5" t="s">
        <v>106</v>
      </c>
      <c r="D172" s="49"/>
      <c r="E172" s="51">
        <v>-1541152</v>
      </c>
      <c r="F172" s="69">
        <f>+F133</f>
        <v>-79664.37</v>
      </c>
      <c r="G172" s="68"/>
      <c r="H172" s="69">
        <f>+H133</f>
        <v>2373407.6</v>
      </c>
      <c r="I172" s="79"/>
      <c r="J172" s="69">
        <f>+J133</f>
        <v>0</v>
      </c>
      <c r="K172" s="79"/>
      <c r="L172" s="69">
        <f>+L133</f>
        <v>0</v>
      </c>
    </row>
    <row r="173" spans="1:12" ht="19.5" thickBot="1" x14ac:dyDescent="0.45">
      <c r="A173" s="52"/>
      <c r="B173" s="52"/>
      <c r="C173" s="52"/>
      <c r="D173" s="49"/>
      <c r="E173" s="51"/>
      <c r="F173" s="75">
        <f>SUM(F171:F172)</f>
        <v>346817708.97000003</v>
      </c>
      <c r="G173" s="78"/>
      <c r="H173" s="75">
        <f>SUM(H171:H172)</f>
        <v>14373937.340000002</v>
      </c>
      <c r="I173" s="78"/>
      <c r="J173" s="75">
        <f>SUM(J171:J172)</f>
        <v>129653243.69000001</v>
      </c>
      <c r="K173" s="78"/>
      <c r="L173" s="75">
        <f>SUM(L171:L172)</f>
        <v>-30568663.129999995</v>
      </c>
    </row>
    <row r="174" spans="1:12" ht="18.75" thickTop="1" x14ac:dyDescent="0.4">
      <c r="A174" s="105"/>
      <c r="B174" s="105"/>
      <c r="C174" s="105"/>
      <c r="D174" s="19"/>
      <c r="E174" s="19"/>
      <c r="F174" s="72"/>
      <c r="G174" s="72"/>
      <c r="H174" s="72"/>
      <c r="I174" s="60"/>
      <c r="J174" s="68"/>
      <c r="K174" s="60"/>
      <c r="L174" s="68"/>
    </row>
    <row r="175" spans="1:12" x14ac:dyDescent="0.4">
      <c r="A175" s="5" t="s">
        <v>168</v>
      </c>
      <c r="B175" s="105"/>
      <c r="C175" s="105"/>
      <c r="D175" s="19"/>
      <c r="E175" s="19"/>
      <c r="F175" s="72"/>
      <c r="G175" s="72"/>
      <c r="H175" s="72"/>
      <c r="I175" s="60"/>
      <c r="J175" s="68"/>
      <c r="K175" s="60"/>
      <c r="L175" s="68"/>
    </row>
    <row r="176" spans="1:12" x14ac:dyDescent="0.4">
      <c r="A176" s="105"/>
      <c r="B176" s="105"/>
      <c r="C176" s="105"/>
      <c r="D176" s="19"/>
      <c r="E176" s="19"/>
      <c r="F176" s="9"/>
      <c r="G176" s="9"/>
      <c r="H176" s="9"/>
      <c r="I176" s="105"/>
      <c r="J176" s="10"/>
      <c r="K176" s="29"/>
      <c r="L176" s="10"/>
    </row>
    <row r="177" spans="1:20" x14ac:dyDescent="0.4">
      <c r="A177" s="105"/>
      <c r="B177" s="105"/>
      <c r="C177" s="105"/>
      <c r="D177" s="19"/>
      <c r="E177" s="19"/>
      <c r="F177" s="9"/>
      <c r="G177" s="9"/>
      <c r="H177" s="9"/>
      <c r="I177" s="105"/>
      <c r="J177" s="10"/>
      <c r="K177" s="29"/>
      <c r="L177" s="10"/>
    </row>
    <row r="178" spans="1:20" x14ac:dyDescent="0.4">
      <c r="A178" s="105"/>
      <c r="B178" s="105"/>
      <c r="C178" s="105"/>
      <c r="D178" s="19"/>
      <c r="E178" s="19"/>
      <c r="F178" s="9"/>
      <c r="G178" s="9"/>
      <c r="H178" s="9"/>
      <c r="I178" s="105"/>
      <c r="J178" s="10"/>
      <c r="K178" s="29"/>
      <c r="L178" s="10"/>
    </row>
    <row r="179" spans="1:20" x14ac:dyDescent="0.4">
      <c r="A179" s="105"/>
      <c r="B179" s="105"/>
      <c r="C179" s="105"/>
      <c r="D179" s="19"/>
      <c r="E179" s="19"/>
      <c r="F179" s="9"/>
      <c r="G179" s="9"/>
      <c r="H179" s="9"/>
      <c r="I179" s="105"/>
      <c r="J179" s="10"/>
      <c r="K179" s="29"/>
      <c r="L179" s="10"/>
    </row>
    <row r="180" spans="1:20" x14ac:dyDescent="0.4">
      <c r="A180" s="105"/>
      <c r="B180" s="105"/>
      <c r="C180" s="105"/>
      <c r="D180" s="19"/>
      <c r="E180" s="19"/>
      <c r="F180" s="9"/>
      <c r="G180" s="9"/>
      <c r="H180" s="9"/>
      <c r="I180" s="105"/>
      <c r="J180" s="10"/>
      <c r="K180" s="29"/>
      <c r="L180" s="10"/>
    </row>
    <row r="181" spans="1:20" x14ac:dyDescent="0.4">
      <c r="A181" s="105"/>
      <c r="B181" s="105"/>
      <c r="C181" s="105"/>
      <c r="D181" s="19"/>
      <c r="E181" s="19"/>
      <c r="F181" s="9"/>
      <c r="G181" s="9"/>
      <c r="H181" s="9"/>
      <c r="I181" s="105"/>
      <c r="J181" s="10"/>
      <c r="K181" s="29"/>
      <c r="L181" s="10"/>
    </row>
    <row r="182" spans="1:20" x14ac:dyDescent="0.4">
      <c r="A182" s="105"/>
      <c r="B182" s="105"/>
      <c r="C182" s="105"/>
      <c r="D182" s="19"/>
      <c r="E182" s="19"/>
      <c r="F182" s="9"/>
      <c r="G182" s="9"/>
      <c r="H182" s="9"/>
      <c r="I182" s="105"/>
      <c r="J182" s="10"/>
      <c r="K182" s="29"/>
      <c r="L182" s="10"/>
    </row>
    <row r="183" spans="1:20" x14ac:dyDescent="0.4">
      <c r="A183" s="105"/>
      <c r="B183" s="105"/>
      <c r="C183" s="105"/>
      <c r="D183" s="19"/>
      <c r="E183" s="19"/>
      <c r="F183" s="9"/>
      <c r="G183" s="9"/>
      <c r="H183" s="9"/>
      <c r="I183" s="105"/>
      <c r="J183" s="10"/>
      <c r="K183" s="29"/>
      <c r="L183" s="10"/>
    </row>
    <row r="184" spans="1:20" x14ac:dyDescent="0.4">
      <c r="A184" s="105"/>
      <c r="B184" s="105"/>
      <c r="C184" s="105"/>
      <c r="D184" s="19"/>
      <c r="E184" s="19"/>
      <c r="F184" s="9"/>
      <c r="G184" s="9"/>
      <c r="H184" s="9"/>
      <c r="I184" s="105"/>
      <c r="J184" s="10"/>
      <c r="K184" s="29"/>
      <c r="L184" s="10"/>
    </row>
    <row r="185" spans="1:20" x14ac:dyDescent="0.4">
      <c r="A185" s="105"/>
      <c r="B185" s="105"/>
      <c r="C185" s="105"/>
      <c r="D185" s="19"/>
      <c r="E185" s="19"/>
      <c r="F185" s="9"/>
      <c r="G185" s="9"/>
      <c r="H185" s="9"/>
      <c r="I185" s="105"/>
      <c r="J185" s="10"/>
      <c r="K185" s="29"/>
      <c r="L185" s="10"/>
      <c r="N185" s="105"/>
      <c r="P185" s="105"/>
      <c r="Q185" s="105"/>
      <c r="R185" s="105"/>
      <c r="S185" s="105"/>
      <c r="T185" s="105"/>
    </row>
    <row r="186" spans="1:20" x14ac:dyDescent="0.4">
      <c r="A186" s="105"/>
      <c r="B186" s="105"/>
      <c r="C186" s="105"/>
      <c r="D186" s="19"/>
      <c r="E186" s="19"/>
      <c r="F186" s="9"/>
      <c r="G186" s="9"/>
      <c r="H186" s="9"/>
      <c r="I186" s="105"/>
      <c r="J186" s="10"/>
      <c r="K186" s="29"/>
      <c r="L186" s="10"/>
      <c r="N186" s="105"/>
      <c r="P186" s="105"/>
      <c r="Q186" s="105"/>
      <c r="R186" s="105"/>
      <c r="S186" s="105"/>
      <c r="T186" s="105"/>
    </row>
    <row r="187" spans="1:20" x14ac:dyDescent="0.4">
      <c r="A187" s="105"/>
      <c r="B187" s="105"/>
      <c r="C187" s="105"/>
      <c r="D187" s="19"/>
      <c r="E187" s="19"/>
      <c r="F187" s="9"/>
      <c r="G187" s="9"/>
      <c r="H187" s="9"/>
      <c r="I187" s="105"/>
      <c r="J187" s="10"/>
      <c r="K187" s="29"/>
      <c r="L187" s="10"/>
      <c r="N187" s="105"/>
      <c r="P187" s="105"/>
      <c r="Q187" s="105"/>
      <c r="R187" s="105"/>
      <c r="S187" s="105"/>
      <c r="T187" s="105"/>
    </row>
    <row r="188" spans="1:20" x14ac:dyDescent="0.4">
      <c r="A188" s="105"/>
      <c r="B188" s="105"/>
      <c r="C188" s="105"/>
      <c r="D188" s="19"/>
      <c r="E188" s="19"/>
      <c r="F188" s="9"/>
      <c r="G188" s="9"/>
      <c r="H188" s="9"/>
      <c r="I188" s="105"/>
      <c r="J188" s="10"/>
      <c r="K188" s="29"/>
      <c r="L188" s="10"/>
      <c r="N188" s="105"/>
      <c r="P188" s="105"/>
      <c r="Q188" s="105"/>
      <c r="R188" s="105"/>
      <c r="S188" s="105"/>
      <c r="T188" s="105"/>
    </row>
    <row r="189" spans="1:20" x14ac:dyDescent="0.4">
      <c r="A189" s="105"/>
      <c r="B189" s="105"/>
      <c r="C189" s="105"/>
      <c r="D189" s="19"/>
      <c r="E189" s="19"/>
      <c r="F189" s="9"/>
      <c r="G189" s="9"/>
      <c r="H189" s="9"/>
      <c r="I189" s="105"/>
      <c r="J189" s="10"/>
      <c r="K189" s="29"/>
      <c r="L189" s="10"/>
    </row>
    <row r="190" spans="1:20" x14ac:dyDescent="0.4">
      <c r="A190" s="105"/>
      <c r="B190" s="105"/>
      <c r="C190" s="105"/>
      <c r="D190" s="19"/>
      <c r="E190" s="19"/>
      <c r="F190" s="9"/>
      <c r="G190" s="9"/>
      <c r="H190" s="9"/>
      <c r="I190" s="105"/>
      <c r="J190" s="10"/>
      <c r="K190" s="29"/>
      <c r="L190" s="10"/>
    </row>
    <row r="191" spans="1:20" x14ac:dyDescent="0.4">
      <c r="A191" s="105"/>
      <c r="B191" s="105"/>
      <c r="C191" s="105"/>
      <c r="D191" s="19"/>
      <c r="E191" s="19"/>
      <c r="F191" s="19"/>
      <c r="G191" s="19"/>
      <c r="H191" s="19"/>
      <c r="I191" s="105"/>
      <c r="J191" s="10"/>
      <c r="K191" s="105"/>
      <c r="L191" s="10"/>
    </row>
    <row r="192" spans="1:20" x14ac:dyDescent="0.4">
      <c r="A192" s="105"/>
      <c r="B192" s="12"/>
      <c r="C192" s="105"/>
      <c r="D192" s="54"/>
      <c r="E192" s="19"/>
      <c r="F192" s="10"/>
      <c r="G192" s="9"/>
      <c r="H192" s="10"/>
      <c r="I192" s="12"/>
      <c r="J192" s="10"/>
      <c r="K192" s="12"/>
      <c r="L192" s="10"/>
    </row>
    <row r="193" spans="1:20" x14ac:dyDescent="0.4">
      <c r="A193" s="105"/>
      <c r="B193" s="12"/>
      <c r="C193" s="105"/>
      <c r="D193" s="54"/>
      <c r="E193" s="19"/>
      <c r="F193" s="10"/>
      <c r="G193" s="9"/>
      <c r="H193" s="10"/>
      <c r="I193" s="12"/>
      <c r="J193" s="10"/>
      <c r="K193" s="12"/>
      <c r="L193" s="10"/>
      <c r="N193" s="105"/>
      <c r="P193" s="105"/>
      <c r="Q193" s="105"/>
      <c r="R193" s="105"/>
      <c r="S193" s="105"/>
      <c r="T193" s="105"/>
    </row>
    <row r="194" spans="1:20" x14ac:dyDescent="0.4">
      <c r="A194" s="105"/>
      <c r="B194" s="12"/>
      <c r="C194" s="105"/>
      <c r="D194" s="54"/>
      <c r="E194" s="19"/>
      <c r="F194" s="10"/>
      <c r="G194" s="9"/>
      <c r="H194" s="10"/>
      <c r="I194" s="12"/>
      <c r="J194" s="10"/>
      <c r="K194" s="12"/>
      <c r="L194" s="10"/>
      <c r="N194" s="105"/>
      <c r="P194" s="105"/>
      <c r="Q194" s="105"/>
      <c r="R194" s="105"/>
      <c r="S194" s="105"/>
      <c r="T194" s="105"/>
    </row>
    <row r="195" spans="1:20" x14ac:dyDescent="0.4">
      <c r="A195" s="140"/>
      <c r="B195" s="17" t="s">
        <v>21</v>
      </c>
      <c r="C195" s="140"/>
      <c r="D195" s="17"/>
      <c r="F195" s="17" t="s">
        <v>21</v>
      </c>
      <c r="I195" s="140"/>
      <c r="J195" s="140"/>
      <c r="K195" s="140"/>
      <c r="L195" s="140"/>
    </row>
    <row r="196" spans="1:20" x14ac:dyDescent="0.4">
      <c r="A196" s="140"/>
      <c r="B196" s="17"/>
      <c r="C196" s="140"/>
      <c r="D196" s="17"/>
      <c r="F196" s="17"/>
      <c r="I196" s="140"/>
      <c r="J196" s="140"/>
      <c r="K196" s="140"/>
      <c r="L196" s="140"/>
    </row>
    <row r="197" spans="1:20" x14ac:dyDescent="0.4">
      <c r="A197" s="140"/>
      <c r="B197" s="17"/>
      <c r="C197" s="140"/>
      <c r="D197" s="17"/>
      <c r="F197" s="17"/>
      <c r="I197" s="140"/>
      <c r="J197" s="140"/>
      <c r="K197" s="140"/>
      <c r="L197" s="140"/>
      <c r="N197" s="105"/>
      <c r="P197" s="105"/>
      <c r="Q197" s="105"/>
      <c r="R197" s="105"/>
      <c r="S197" s="105"/>
      <c r="T197" s="105"/>
    </row>
    <row r="198" spans="1:20" x14ac:dyDescent="0.4">
      <c r="A198" s="148">
        <v>7</v>
      </c>
      <c r="B198" s="148"/>
      <c r="C198" s="148"/>
      <c r="D198" s="148"/>
      <c r="E198" s="148"/>
      <c r="F198" s="148"/>
      <c r="G198" s="148"/>
      <c r="H198" s="148"/>
      <c r="I198" s="148"/>
      <c r="J198" s="148"/>
      <c r="K198" s="148"/>
      <c r="L198" s="148"/>
    </row>
  </sheetData>
  <mergeCells count="34">
    <mergeCell ref="F6:H6"/>
    <mergeCell ref="A4:L4"/>
    <mergeCell ref="A50:L50"/>
    <mergeCell ref="J98:L98"/>
    <mergeCell ref="F5:L5"/>
    <mergeCell ref="J6:L6"/>
    <mergeCell ref="A198:L198"/>
    <mergeCell ref="A150:L150"/>
    <mergeCell ref="F152:L152"/>
    <mergeCell ref="F153:H153"/>
    <mergeCell ref="J153:L153"/>
    <mergeCell ref="F154:L154"/>
    <mergeCell ref="F103:H103"/>
    <mergeCell ref="J103:L103"/>
    <mergeCell ref="F104:L104"/>
    <mergeCell ref="A148:L148"/>
    <mergeCell ref="A149:L149"/>
    <mergeCell ref="A146:L146"/>
    <mergeCell ref="A101:L101"/>
    <mergeCell ref="F102:L102"/>
    <mergeCell ref="J1:L1"/>
    <mergeCell ref="A51:L51"/>
    <mergeCell ref="A97:L97"/>
    <mergeCell ref="F54:L54"/>
    <mergeCell ref="F55:H55"/>
    <mergeCell ref="J55:L55"/>
    <mergeCell ref="A52:L52"/>
    <mergeCell ref="A53:L53"/>
    <mergeCell ref="F56:L56"/>
    <mergeCell ref="F7:L7"/>
    <mergeCell ref="A2:L2"/>
    <mergeCell ref="A3:L3"/>
    <mergeCell ref="A99:L99"/>
    <mergeCell ref="A100:L100"/>
  </mergeCells>
  <phoneticPr fontId="0" type="noConversion"/>
  <conditionalFormatting sqref="K74:K75 I74:I75 G74:G75 E72:E75 F72:G72 K37:K38 I38 G37:G38 I37:J37 E35:E38 F35:G35 I35:K35 I72:K72">
    <cfRule type="expression" priority="13" stopIfTrue="1">
      <formula>"if(E11&gt;0,#,##0;(#,##0),"-")"</formula>
    </cfRule>
  </conditionalFormatting>
  <conditionalFormatting sqref="L72">
    <cfRule type="expression" priority="8" stopIfTrue="1">
      <formula>"if(E11&gt;0,#,##0;(#,##0),"-")"</formula>
    </cfRule>
  </conditionalFormatting>
  <conditionalFormatting sqref="H72">
    <cfRule type="expression" priority="9" stopIfTrue="1">
      <formula>"if(E11&gt;0,#,##0;(#,##0),"-")"</formula>
    </cfRule>
  </conditionalFormatting>
  <conditionalFormatting sqref="H35">
    <cfRule type="expression" priority="7" stopIfTrue="1">
      <formula>"if(E11&gt;0,#,##0;(#,##0),"-")"</formula>
    </cfRule>
  </conditionalFormatting>
  <conditionalFormatting sqref="L37 L35">
    <cfRule type="expression" priority="6" stopIfTrue="1">
      <formula>"if(E11&gt;0,#,##0;(#,##0),"-")"</formula>
    </cfRule>
  </conditionalFormatting>
  <conditionalFormatting sqref="K172:K173 I172:I173 G172:G173 E170:E173 F170:G170 K133:K134 I134 G133:G134 I133:J133 E131:E134 F131:G131 I131:K131 I170:K170">
    <cfRule type="expression" priority="5" stopIfTrue="1">
      <formula>"if(E11&gt;0,#,##0;(#,##0),"-")"</formula>
    </cfRule>
  </conditionalFormatting>
  <conditionalFormatting sqref="L170">
    <cfRule type="expression" priority="3" stopIfTrue="1">
      <formula>"if(E11&gt;0,#,##0;(#,##0),"-")"</formula>
    </cfRule>
  </conditionalFormatting>
  <conditionalFormatting sqref="H170">
    <cfRule type="expression" priority="4" stopIfTrue="1">
      <formula>"if(E11&gt;0,#,##0;(#,##0),"-")"</formula>
    </cfRule>
  </conditionalFormatting>
  <conditionalFormatting sqref="H131">
    <cfRule type="expression" priority="2" stopIfTrue="1">
      <formula>"if(E11&gt;0,#,##0;(#,##0),"-")"</formula>
    </cfRule>
  </conditionalFormatting>
  <conditionalFormatting sqref="L133 L131">
    <cfRule type="expression" priority="1" stopIfTrue="1">
      <formula>"if(E11&gt;0,#,##0;(#,##0),"-")"</formula>
    </cfRule>
  </conditionalFormatting>
  <pageMargins left="0.51181102362204722" right="0" top="0.59055118110236227" bottom="0" header="0.43307086614173229" footer="0"/>
  <pageSetup paperSize="9" scale="95" firstPageNumber="6" fitToHeight="4" orientation="portrait" useFirstPageNumber="1" horizontalDpi="4294967295" verticalDpi="4294967295" r:id="rId1"/>
  <headerFooter alignWithMargins="0">
    <oddHeader>&amp;R&amp;"Angsana New,Regular"&amp;12(ยังไม่ได้ตรวจสอบ/สอบทานแล้ว)</oddHeader>
  </headerFooter>
  <rowBreaks count="3" manualBreakCount="3">
    <brk id="50" max="11" man="1"/>
    <brk id="97" max="11" man="1"/>
    <brk id="146" max="11" man="1"/>
  </rowBreaks>
  <ignoredErrors>
    <ignoredError sqref="G57 I57 K57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47"/>
  <sheetViews>
    <sheetView view="pageBreakPreview" zoomScale="106" zoomScaleNormal="86" zoomScaleSheetLayoutView="106" workbookViewId="0">
      <selection activeCell="A22" sqref="A22"/>
    </sheetView>
  </sheetViews>
  <sheetFormatPr defaultColWidth="9.140625" defaultRowHeight="18" x14ac:dyDescent="0.4"/>
  <cols>
    <col min="1" max="1" width="33" style="5" customWidth="1"/>
    <col min="2" max="2" width="6.5703125" style="5" customWidth="1"/>
    <col min="3" max="3" width="0.7109375" style="5" customWidth="1"/>
    <col min="4" max="4" width="13" style="5" customWidth="1"/>
    <col min="5" max="5" width="1" style="5" customWidth="1"/>
    <col min="6" max="6" width="12" style="5" customWidth="1"/>
    <col min="7" max="7" width="1" style="5" customWidth="1"/>
    <col min="8" max="8" width="12.140625" style="5" customWidth="1"/>
    <col min="9" max="9" width="1" style="5" customWidth="1"/>
    <col min="10" max="10" width="12" style="5" bestFit="1" customWidth="1"/>
    <col min="11" max="11" width="1.140625" style="5" customWidth="1"/>
    <col min="12" max="12" width="13.42578125" style="5" customWidth="1"/>
    <col min="13" max="13" width="1" style="5" customWidth="1"/>
    <col min="14" max="14" width="12.140625" style="5" customWidth="1"/>
    <col min="15" max="15" width="1" style="5" customWidth="1"/>
    <col min="16" max="16" width="13.28515625" style="5" customWidth="1"/>
    <col min="17" max="17" width="1" style="5" customWidth="1"/>
    <col min="18" max="18" width="12.140625" style="5" customWidth="1"/>
    <col min="19" max="19" width="1" style="5" customWidth="1"/>
    <col min="20" max="20" width="13.85546875" style="5" customWidth="1"/>
    <col min="21" max="21" width="0.7109375" style="5" customWidth="1"/>
    <col min="22" max="22" width="11.28515625" style="5" customWidth="1"/>
    <col min="23" max="23" width="0.7109375" style="5" customWidth="1"/>
    <col min="24" max="24" width="13.42578125" style="5" customWidth="1"/>
    <col min="25" max="25" width="11.28515625" style="5" hidden="1" customWidth="1"/>
    <col min="26" max="26" width="10.5703125" style="5" customWidth="1"/>
    <col min="27" max="27" width="16.85546875" style="5" customWidth="1"/>
    <col min="28" max="16384" width="9.140625" style="5"/>
  </cols>
  <sheetData>
    <row r="1" spans="1:27" ht="16.5" customHeight="1" x14ac:dyDescent="0.4">
      <c r="V1" s="149" t="s">
        <v>172</v>
      </c>
      <c r="W1" s="149"/>
      <c r="X1" s="149"/>
    </row>
    <row r="2" spans="1:27" x14ac:dyDescent="0.4">
      <c r="A2" s="147" t="s">
        <v>52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</row>
    <row r="3" spans="1:27" x14ac:dyDescent="0.4">
      <c r="A3" s="147" t="s">
        <v>113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</row>
    <row r="4" spans="1:27" x14ac:dyDescent="0.4">
      <c r="A4" s="147" t="s">
        <v>34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</row>
    <row r="5" spans="1:27" x14ac:dyDescent="0.4">
      <c r="A5" s="147" t="s">
        <v>224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</row>
    <row r="6" spans="1:27" ht="5.45" customHeight="1" x14ac:dyDescent="0.4">
      <c r="A6" s="21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</row>
    <row r="7" spans="1:27" ht="17.25" customHeight="1" x14ac:dyDescent="0.4">
      <c r="A7" s="21"/>
      <c r="B7" s="113"/>
      <c r="C7" s="113"/>
      <c r="D7" s="150" t="s">
        <v>13</v>
      </c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27" x14ac:dyDescent="0.4">
      <c r="D8" s="8"/>
      <c r="E8" s="8"/>
      <c r="F8" s="8"/>
      <c r="G8" s="8"/>
      <c r="H8" s="8"/>
      <c r="I8" s="8"/>
      <c r="J8" s="145" t="s">
        <v>19</v>
      </c>
      <c r="K8" s="145"/>
      <c r="L8" s="145"/>
      <c r="M8" s="24"/>
      <c r="N8" s="151" t="s">
        <v>109</v>
      </c>
      <c r="O8" s="151"/>
      <c r="P8" s="151"/>
      <c r="Q8" s="151"/>
      <c r="R8" s="151"/>
      <c r="S8" s="24"/>
      <c r="T8" s="55"/>
      <c r="U8" s="55"/>
      <c r="V8" s="55" t="s">
        <v>94</v>
      </c>
    </row>
    <row r="9" spans="1:27" x14ac:dyDescent="0.4">
      <c r="D9" s="8"/>
      <c r="E9" s="8"/>
      <c r="F9" s="23" t="s">
        <v>147</v>
      </c>
      <c r="G9" s="8"/>
      <c r="H9" s="23"/>
      <c r="I9" s="8"/>
      <c r="J9" s="24"/>
      <c r="K9" s="24"/>
      <c r="L9" s="24"/>
      <c r="M9" s="24"/>
      <c r="N9" s="123" t="s">
        <v>131</v>
      </c>
      <c r="O9" s="24"/>
      <c r="P9" s="122" t="s">
        <v>134</v>
      </c>
      <c r="Q9" s="24"/>
      <c r="R9" s="126" t="s">
        <v>100</v>
      </c>
      <c r="S9" s="24"/>
      <c r="T9" s="122" t="s">
        <v>88</v>
      </c>
      <c r="U9" s="24"/>
      <c r="V9" s="24" t="s">
        <v>95</v>
      </c>
    </row>
    <row r="10" spans="1:27" x14ac:dyDescent="0.4">
      <c r="D10" s="25" t="s">
        <v>22</v>
      </c>
      <c r="E10" s="25"/>
      <c r="F10" s="23" t="s">
        <v>148</v>
      </c>
      <c r="G10" s="25"/>
      <c r="H10" s="23" t="s">
        <v>62</v>
      </c>
      <c r="I10" s="23"/>
      <c r="J10" s="38" t="s">
        <v>23</v>
      </c>
      <c r="K10" s="31"/>
      <c r="L10" s="110"/>
      <c r="M10" s="110"/>
      <c r="N10" s="125" t="s">
        <v>133</v>
      </c>
      <c r="O10" s="23"/>
      <c r="P10" s="123" t="s">
        <v>135</v>
      </c>
      <c r="Q10" s="23"/>
      <c r="R10" s="123" t="s">
        <v>101</v>
      </c>
      <c r="S10" s="110"/>
      <c r="T10" s="122" t="s">
        <v>89</v>
      </c>
      <c r="U10" s="24"/>
      <c r="V10" s="24" t="s">
        <v>96</v>
      </c>
    </row>
    <row r="11" spans="1:27" x14ac:dyDescent="0.4">
      <c r="B11" s="121" t="s">
        <v>40</v>
      </c>
      <c r="D11" s="32" t="s">
        <v>24</v>
      </c>
      <c r="E11" s="27"/>
      <c r="F11" s="115" t="s">
        <v>25</v>
      </c>
      <c r="G11" s="27"/>
      <c r="H11" s="115" t="s">
        <v>63</v>
      </c>
      <c r="I11" s="26"/>
      <c r="J11" s="39" t="s">
        <v>20</v>
      </c>
      <c r="K11" s="31"/>
      <c r="L11" s="112" t="s">
        <v>3</v>
      </c>
      <c r="M11" s="24"/>
      <c r="N11" s="124" t="s">
        <v>132</v>
      </c>
      <c r="O11" s="26"/>
      <c r="P11" s="124" t="s">
        <v>136</v>
      </c>
      <c r="Q11" s="26"/>
      <c r="R11" s="124" t="s">
        <v>108</v>
      </c>
      <c r="S11" s="24"/>
      <c r="T11" s="112"/>
      <c r="U11" s="24"/>
      <c r="V11" s="112" t="s">
        <v>97</v>
      </c>
      <c r="X11" s="111" t="s">
        <v>28</v>
      </c>
      <c r="AA11" s="26"/>
    </row>
    <row r="12" spans="1:27" x14ac:dyDescent="0.4">
      <c r="C12" s="26"/>
      <c r="D12" s="105"/>
      <c r="E12" s="105"/>
      <c r="F12" s="105"/>
      <c r="G12" s="105"/>
      <c r="H12" s="105"/>
      <c r="I12" s="105"/>
      <c r="J12" s="24"/>
      <c r="K12" s="26"/>
      <c r="L12" s="36"/>
      <c r="M12" s="36"/>
      <c r="N12" s="36"/>
      <c r="O12" s="36"/>
      <c r="P12" s="36"/>
      <c r="Q12" s="36"/>
      <c r="R12" s="36"/>
      <c r="S12" s="36"/>
      <c r="T12" s="36"/>
      <c r="U12" s="27"/>
      <c r="V12" s="27"/>
      <c r="X12" s="36"/>
    </row>
    <row r="13" spans="1:27" x14ac:dyDescent="0.4">
      <c r="A13" s="105" t="s">
        <v>179</v>
      </c>
      <c r="B13" s="28"/>
      <c r="C13" s="28"/>
      <c r="D13" s="68">
        <v>704952772.88</v>
      </c>
      <c r="E13" s="68"/>
      <c r="F13" s="68">
        <v>145142321.72999999</v>
      </c>
      <c r="G13" s="68"/>
      <c r="H13" s="68">
        <v>1017450</v>
      </c>
      <c r="I13" s="68"/>
      <c r="J13" s="68">
        <v>88087576.040000007</v>
      </c>
      <c r="K13" s="68"/>
      <c r="L13" s="68">
        <v>1598105027.28</v>
      </c>
      <c r="M13" s="68"/>
      <c r="N13" s="68">
        <v>-39547862.479999997</v>
      </c>
      <c r="O13" s="68"/>
      <c r="P13" s="68">
        <v>0</v>
      </c>
      <c r="Q13" s="68"/>
      <c r="R13" s="68">
        <f>+P13+N13</f>
        <v>-39547862.479999997</v>
      </c>
      <c r="S13" s="68"/>
      <c r="T13" s="68">
        <f>SUM(D13:L13)+R13</f>
        <v>2497757285.4499998</v>
      </c>
      <c r="U13" s="68"/>
      <c r="V13" s="68">
        <v>75450628.849999994</v>
      </c>
      <c r="W13" s="60"/>
      <c r="X13" s="68">
        <f>+T13+V13</f>
        <v>2573207914.2999997</v>
      </c>
    </row>
    <row r="14" spans="1:27" ht="8.25" customHeight="1" x14ac:dyDescent="0.4">
      <c r="A14" s="105"/>
      <c r="B14" s="28"/>
      <c r="C14" s="2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53"/>
      <c r="X14" s="68"/>
    </row>
    <row r="15" spans="1:27" x14ac:dyDescent="0.4">
      <c r="A15" s="105" t="s">
        <v>114</v>
      </c>
      <c r="B15" s="28"/>
      <c r="C15" s="2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53"/>
      <c r="X15" s="68"/>
    </row>
    <row r="16" spans="1:27" x14ac:dyDescent="0.4">
      <c r="A16" s="5" t="s">
        <v>180</v>
      </c>
      <c r="B16" s="19">
        <v>20</v>
      </c>
      <c r="C16" s="28"/>
      <c r="D16" s="68">
        <v>124902662.13</v>
      </c>
      <c r="E16" s="68"/>
      <c r="F16" s="68">
        <v>124902662.12</v>
      </c>
      <c r="G16" s="68"/>
      <c r="H16" s="68">
        <v>-1017450</v>
      </c>
      <c r="I16" s="68"/>
      <c r="J16" s="68">
        <v>0</v>
      </c>
      <c r="K16" s="53"/>
      <c r="L16" s="68">
        <v>0</v>
      </c>
      <c r="M16" s="68"/>
      <c r="N16" s="68">
        <v>0</v>
      </c>
      <c r="O16" s="68"/>
      <c r="P16" s="68">
        <v>0</v>
      </c>
      <c r="Q16" s="68"/>
      <c r="R16" s="68">
        <f t="shared" ref="R16:R17" si="0">+P16+N16</f>
        <v>0</v>
      </c>
      <c r="S16" s="68"/>
      <c r="T16" s="68">
        <f t="shared" ref="T16:T17" si="1">SUM(D16:L16)+R16</f>
        <v>248787874.25</v>
      </c>
      <c r="U16" s="68"/>
      <c r="V16" s="68">
        <v>0</v>
      </c>
      <c r="W16" s="53"/>
      <c r="X16" s="68">
        <f t="shared" ref="X16:X17" si="2">+T16+V16</f>
        <v>248787874.25</v>
      </c>
    </row>
    <row r="17" spans="1:26" x14ac:dyDescent="0.4">
      <c r="A17" s="5" t="s">
        <v>181</v>
      </c>
      <c r="B17" s="19">
        <v>21</v>
      </c>
      <c r="C17" s="28"/>
      <c r="D17" s="68">
        <v>0</v>
      </c>
      <c r="E17" s="68"/>
      <c r="F17" s="68">
        <v>0</v>
      </c>
      <c r="G17" s="68"/>
      <c r="H17" s="68">
        <v>399500</v>
      </c>
      <c r="I17" s="68"/>
      <c r="J17" s="68">
        <v>0</v>
      </c>
      <c r="K17" s="53"/>
      <c r="L17" s="68">
        <v>0</v>
      </c>
      <c r="M17" s="68"/>
      <c r="N17" s="68">
        <v>0</v>
      </c>
      <c r="O17" s="68"/>
      <c r="P17" s="68">
        <v>0</v>
      </c>
      <c r="Q17" s="68"/>
      <c r="R17" s="68">
        <f t="shared" si="0"/>
        <v>0</v>
      </c>
      <c r="S17" s="68"/>
      <c r="T17" s="68">
        <f t="shared" si="1"/>
        <v>399500</v>
      </c>
      <c r="U17" s="68"/>
      <c r="V17" s="68">
        <v>0</v>
      </c>
      <c r="W17" s="53"/>
      <c r="X17" s="68">
        <f t="shared" si="2"/>
        <v>399500</v>
      </c>
    </row>
    <row r="18" spans="1:26" x14ac:dyDescent="0.4">
      <c r="A18" s="5" t="s">
        <v>124</v>
      </c>
      <c r="B18" s="19">
        <v>23</v>
      </c>
      <c r="C18" s="28"/>
      <c r="D18" s="68">
        <v>0</v>
      </c>
      <c r="E18" s="68"/>
      <c r="F18" s="68">
        <v>0</v>
      </c>
      <c r="G18" s="68"/>
      <c r="H18" s="68">
        <v>0</v>
      </c>
      <c r="I18" s="68"/>
      <c r="J18" s="68">
        <v>0</v>
      </c>
      <c r="K18" s="53"/>
      <c r="L18" s="68">
        <v>-311811325.18000001</v>
      </c>
      <c r="M18" s="68"/>
      <c r="N18" s="68">
        <v>0</v>
      </c>
      <c r="O18" s="68"/>
      <c r="P18" s="68">
        <v>0</v>
      </c>
      <c r="Q18" s="68"/>
      <c r="R18" s="68">
        <f>+P18+N18</f>
        <v>0</v>
      </c>
      <c r="S18" s="68"/>
      <c r="T18" s="68">
        <f>SUM(D18:L18)+R18</f>
        <v>-311811325.18000001</v>
      </c>
      <c r="U18" s="68"/>
      <c r="V18" s="68">
        <v>0</v>
      </c>
      <c r="W18" s="53"/>
      <c r="X18" s="68">
        <f>+T18+V18</f>
        <v>-311811325.18000001</v>
      </c>
    </row>
    <row r="19" spans="1:26" x14ac:dyDescent="0.4">
      <c r="A19" s="5" t="s">
        <v>167</v>
      </c>
      <c r="B19" s="114"/>
      <c r="D19" s="68">
        <v>0</v>
      </c>
      <c r="E19" s="68"/>
      <c r="F19" s="68">
        <v>0</v>
      </c>
      <c r="G19" s="53"/>
      <c r="H19" s="68">
        <v>0</v>
      </c>
      <c r="I19" s="68"/>
      <c r="J19" s="68">
        <v>0</v>
      </c>
      <c r="K19" s="53"/>
      <c r="L19" s="68">
        <f>+'งบกำไรขาดทุน Q3_64'!H36</f>
        <v>-29264916.420000013</v>
      </c>
      <c r="M19" s="68"/>
      <c r="N19" s="68">
        <f>+'งบกำไรขาดทุน Q3_64'!H63</f>
        <v>5116178.3899999997</v>
      </c>
      <c r="O19" s="68"/>
      <c r="P19" s="68">
        <f>-P21</f>
        <v>0</v>
      </c>
      <c r="Q19" s="68"/>
      <c r="R19" s="68">
        <f>+P19+N19</f>
        <v>5116178.3899999997</v>
      </c>
      <c r="S19" s="68"/>
      <c r="T19" s="68">
        <f>SUM(D19:L19)+R19</f>
        <v>-24148738.030000012</v>
      </c>
      <c r="U19" s="68"/>
      <c r="V19" s="68">
        <v>-1292611.69</v>
      </c>
      <c r="W19" s="43"/>
      <c r="X19" s="68">
        <f>+T19+V19</f>
        <v>-25441349.720000014</v>
      </c>
    </row>
    <row r="20" spans="1:26" hidden="1" x14ac:dyDescent="0.4">
      <c r="A20" s="105" t="s">
        <v>154</v>
      </c>
      <c r="B20" s="114"/>
      <c r="D20" s="68"/>
      <c r="E20" s="68"/>
      <c r="F20" s="68"/>
      <c r="G20" s="53"/>
      <c r="H20" s="68"/>
      <c r="I20" s="68"/>
      <c r="J20" s="68"/>
      <c r="K20" s="53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43"/>
      <c r="X20" s="68"/>
    </row>
    <row r="21" spans="1:26" hidden="1" x14ac:dyDescent="0.4">
      <c r="A21" s="105" t="s">
        <v>155</v>
      </c>
      <c r="B21" s="114"/>
      <c r="D21" s="68">
        <v>0</v>
      </c>
      <c r="E21" s="68"/>
      <c r="F21" s="68">
        <v>0</v>
      </c>
      <c r="G21" s="68"/>
      <c r="H21" s="68">
        <v>0</v>
      </c>
      <c r="I21" s="68"/>
      <c r="J21" s="68">
        <v>0</v>
      </c>
      <c r="K21" s="53"/>
      <c r="L21" s="68">
        <v>0</v>
      </c>
      <c r="M21" s="68"/>
      <c r="N21" s="68">
        <v>0</v>
      </c>
      <c r="O21" s="68"/>
      <c r="P21" s="68">
        <f>-L21</f>
        <v>0</v>
      </c>
      <c r="Q21" s="68"/>
      <c r="R21" s="68">
        <f>+P21+N21</f>
        <v>0</v>
      </c>
      <c r="S21" s="68"/>
      <c r="T21" s="68">
        <f>SUM(D21:L21)+R21</f>
        <v>0</v>
      </c>
      <c r="U21" s="68"/>
      <c r="V21" s="68">
        <v>0</v>
      </c>
      <c r="W21" s="53"/>
      <c r="X21" s="68">
        <f>+T21+V21</f>
        <v>0</v>
      </c>
    </row>
    <row r="22" spans="1:26" s="105" customFormat="1" ht="9" customHeight="1" x14ac:dyDescent="0.4">
      <c r="A22" s="5"/>
      <c r="B22" s="114"/>
      <c r="C22" s="5"/>
      <c r="D22" s="70"/>
      <c r="E22" s="68"/>
      <c r="F22" s="70"/>
      <c r="G22" s="60"/>
      <c r="H22" s="70"/>
      <c r="I22" s="68"/>
      <c r="J22" s="70"/>
      <c r="K22" s="82"/>
      <c r="L22" s="70"/>
      <c r="M22" s="68"/>
      <c r="N22" s="70"/>
      <c r="O22" s="68"/>
      <c r="P22" s="70"/>
      <c r="Q22" s="68"/>
      <c r="R22" s="70"/>
      <c r="S22" s="68"/>
      <c r="T22" s="70"/>
      <c r="U22" s="68"/>
      <c r="V22" s="70"/>
      <c r="W22" s="68"/>
      <c r="X22" s="70"/>
    </row>
    <row r="23" spans="1:26" ht="18.75" thickBot="1" x14ac:dyDescent="0.45">
      <c r="A23" s="105" t="s">
        <v>228</v>
      </c>
      <c r="D23" s="80">
        <f>SUM(D13:D22)</f>
        <v>829855435.00999999</v>
      </c>
      <c r="E23" s="68"/>
      <c r="F23" s="80">
        <f>SUM(F13:F22)</f>
        <v>270044983.85000002</v>
      </c>
      <c r="G23" s="53"/>
      <c r="H23" s="80">
        <f>SUM(H13:H22)</f>
        <v>399500</v>
      </c>
      <c r="I23" s="68"/>
      <c r="J23" s="80">
        <f>SUM(J13:J22)</f>
        <v>88087576.040000007</v>
      </c>
      <c r="K23" s="53"/>
      <c r="L23" s="80">
        <f>SUM(L13:L22)</f>
        <v>1257028785.6799998</v>
      </c>
      <c r="M23" s="68"/>
      <c r="N23" s="80">
        <f>SUM(N13:N22)</f>
        <v>-34431684.089999996</v>
      </c>
      <c r="O23" s="68"/>
      <c r="P23" s="80">
        <f>SUM(P13:P22)</f>
        <v>0</v>
      </c>
      <c r="Q23" s="68"/>
      <c r="R23" s="80">
        <f>SUM(R13:R22)</f>
        <v>-34431684.089999996</v>
      </c>
      <c r="S23" s="68"/>
      <c r="T23" s="80">
        <f>SUM(T13:T22)</f>
        <v>2410984596.4899998</v>
      </c>
      <c r="U23" s="68"/>
      <c r="V23" s="80">
        <f>SUM(V13:V22)</f>
        <v>74158017.159999996</v>
      </c>
      <c r="W23" s="43"/>
      <c r="X23" s="80">
        <f>SUM(X13:X22)</f>
        <v>2485142613.6500001</v>
      </c>
    </row>
    <row r="24" spans="1:26" ht="11.25" customHeight="1" thickTop="1" x14ac:dyDescent="0.4">
      <c r="A24" s="62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68"/>
      <c r="U24" s="60"/>
      <c r="V24" s="60"/>
      <c r="W24" s="43"/>
      <c r="X24" s="43"/>
    </row>
    <row r="25" spans="1:26" x14ac:dyDescent="0.4">
      <c r="A25" s="105" t="s">
        <v>202</v>
      </c>
      <c r="B25" s="28"/>
      <c r="C25" s="28"/>
      <c r="D25" s="68">
        <v>830055185.00999999</v>
      </c>
      <c r="E25" s="68"/>
      <c r="F25" s="68">
        <v>270244733.85000002</v>
      </c>
      <c r="G25" s="68"/>
      <c r="H25" s="68">
        <v>1875250</v>
      </c>
      <c r="I25" s="68"/>
      <c r="J25" s="68">
        <v>88087576.040000007</v>
      </c>
      <c r="K25" s="68"/>
      <c r="L25" s="68">
        <v>1249909825.8800001</v>
      </c>
      <c r="M25" s="68"/>
      <c r="N25" s="68">
        <v>-42990281.32</v>
      </c>
      <c r="O25" s="68"/>
      <c r="P25" s="68">
        <v>0</v>
      </c>
      <c r="Q25" s="68"/>
      <c r="R25" s="68">
        <f>+P25+N25</f>
        <v>-42990281.32</v>
      </c>
      <c r="S25" s="68"/>
      <c r="T25" s="68">
        <f>SUM(D25:L25)+R25</f>
        <v>2397182289.46</v>
      </c>
      <c r="U25" s="68"/>
      <c r="V25" s="68">
        <v>72585833.920000002</v>
      </c>
      <c r="W25" s="60"/>
      <c r="X25" s="68">
        <f>+T25+V25</f>
        <v>2469768123.3800001</v>
      </c>
      <c r="Z25" s="62">
        <f>X25-'งบแสดงฐานะการเงิน Q3_64'!H120</f>
        <v>0</v>
      </c>
    </row>
    <row r="26" spans="1:26" ht="7.5" customHeight="1" x14ac:dyDescent="0.4">
      <c r="A26" s="105"/>
      <c r="B26" s="28"/>
      <c r="C26" s="2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53"/>
      <c r="X26" s="68"/>
    </row>
    <row r="27" spans="1:26" x14ac:dyDescent="0.4">
      <c r="A27" s="105" t="s">
        <v>114</v>
      </c>
      <c r="B27" s="28"/>
      <c r="C27" s="2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53"/>
      <c r="X27" s="68"/>
    </row>
    <row r="28" spans="1:26" x14ac:dyDescent="0.4">
      <c r="A28" s="5" t="s">
        <v>180</v>
      </c>
      <c r="B28" s="19">
        <v>20</v>
      </c>
      <c r="C28" s="28"/>
      <c r="D28" s="68">
        <v>27776172.370000005</v>
      </c>
      <c r="E28" s="68"/>
      <c r="F28" s="68">
        <v>21991214.930000007</v>
      </c>
      <c r="G28" s="68"/>
      <c r="H28" s="68">
        <v>-1875250</v>
      </c>
      <c r="I28" s="68"/>
      <c r="J28" s="68">
        <v>0</v>
      </c>
      <c r="K28" s="53"/>
      <c r="L28" s="68">
        <v>0</v>
      </c>
      <c r="M28" s="68"/>
      <c r="N28" s="68">
        <v>0</v>
      </c>
      <c r="O28" s="68"/>
      <c r="P28" s="68">
        <v>0</v>
      </c>
      <c r="Q28" s="68"/>
      <c r="R28" s="68">
        <f t="shared" ref="R28:R30" si="3">+P28+N28</f>
        <v>0</v>
      </c>
      <c r="S28" s="68"/>
      <c r="T28" s="68">
        <f t="shared" ref="T28:T30" si="4">SUM(D28:L28)+R28</f>
        <v>47892137.300000012</v>
      </c>
      <c r="U28" s="68"/>
      <c r="V28" s="68">
        <v>0</v>
      </c>
      <c r="W28" s="53"/>
      <c r="X28" s="68">
        <f t="shared" ref="X28:X30" si="5">+T28+V28</f>
        <v>47892137.300000012</v>
      </c>
    </row>
    <row r="29" spans="1:26" x14ac:dyDescent="0.4">
      <c r="A29" s="5" t="s">
        <v>231</v>
      </c>
      <c r="B29" s="19">
        <v>20</v>
      </c>
      <c r="C29" s="28"/>
      <c r="D29" s="68">
        <v>170697005.25</v>
      </c>
      <c r="E29" s="68"/>
      <c r="F29" s="68">
        <v>375533411.55000001</v>
      </c>
      <c r="G29" s="68"/>
      <c r="H29" s="68">
        <v>0</v>
      </c>
      <c r="I29" s="68"/>
      <c r="J29" s="68">
        <v>0</v>
      </c>
      <c r="K29" s="53"/>
      <c r="L29" s="68">
        <v>0</v>
      </c>
      <c r="M29" s="68"/>
      <c r="N29" s="68">
        <v>0</v>
      </c>
      <c r="O29" s="68"/>
      <c r="P29" s="68">
        <v>0</v>
      </c>
      <c r="Q29" s="68"/>
      <c r="R29" s="68">
        <f t="shared" ref="R29" si="6">+P29+N29</f>
        <v>0</v>
      </c>
      <c r="S29" s="68"/>
      <c r="T29" s="68">
        <f t="shared" ref="T29" si="7">SUM(D29:L29)+R29</f>
        <v>546230416.79999995</v>
      </c>
      <c r="U29" s="68"/>
      <c r="V29" s="68">
        <v>0</v>
      </c>
      <c r="W29" s="53"/>
      <c r="X29" s="68">
        <f t="shared" ref="X29" si="8">+T29+V29</f>
        <v>546230416.79999995</v>
      </c>
    </row>
    <row r="30" spans="1:26" x14ac:dyDescent="0.4">
      <c r="A30" s="5" t="s">
        <v>181</v>
      </c>
      <c r="B30" s="19">
        <v>21</v>
      </c>
      <c r="C30" s="28"/>
      <c r="D30" s="68">
        <v>0</v>
      </c>
      <c r="E30" s="68"/>
      <c r="F30" s="68">
        <v>0</v>
      </c>
      <c r="G30" s="68"/>
      <c r="H30" s="68">
        <f>5331909.83+14163.5+68.9</f>
        <v>5346142.2300000004</v>
      </c>
      <c r="I30" s="68"/>
      <c r="J30" s="68">
        <v>0</v>
      </c>
      <c r="K30" s="53"/>
      <c r="L30" s="68">
        <v>0</v>
      </c>
      <c r="M30" s="68"/>
      <c r="N30" s="68">
        <v>0</v>
      </c>
      <c r="O30" s="68"/>
      <c r="P30" s="68">
        <v>0</v>
      </c>
      <c r="Q30" s="68"/>
      <c r="R30" s="68">
        <f t="shared" si="3"/>
        <v>0</v>
      </c>
      <c r="S30" s="68"/>
      <c r="T30" s="68">
        <f t="shared" si="4"/>
        <v>5346142.2300000004</v>
      </c>
      <c r="U30" s="68"/>
      <c r="V30" s="68">
        <v>0</v>
      </c>
      <c r="W30" s="53"/>
      <c r="X30" s="68">
        <f t="shared" si="5"/>
        <v>5346142.2300000004</v>
      </c>
    </row>
    <row r="31" spans="1:26" x14ac:dyDescent="0.4">
      <c r="A31" s="5" t="s">
        <v>130</v>
      </c>
      <c r="B31" s="19">
        <v>23</v>
      </c>
      <c r="C31" s="28"/>
      <c r="D31" s="68">
        <v>0</v>
      </c>
      <c r="E31" s="68"/>
      <c r="F31" s="68">
        <v>0</v>
      </c>
      <c r="G31" s="68"/>
      <c r="H31" s="68">
        <v>0</v>
      </c>
      <c r="I31" s="68"/>
      <c r="J31" s="68">
        <v>0</v>
      </c>
      <c r="K31" s="53"/>
      <c r="L31" s="68">
        <f>-99718387.92-123418324.58</f>
        <v>-223136712.5</v>
      </c>
      <c r="M31" s="68"/>
      <c r="N31" s="68">
        <v>0</v>
      </c>
      <c r="O31" s="68"/>
      <c r="P31" s="68">
        <v>0</v>
      </c>
      <c r="Q31" s="68"/>
      <c r="R31" s="68">
        <f>+P31+N31</f>
        <v>0</v>
      </c>
      <c r="S31" s="68"/>
      <c r="T31" s="68">
        <f>SUM(D31:L31)+R31</f>
        <v>-223136712.5</v>
      </c>
      <c r="U31" s="68"/>
      <c r="V31" s="68">
        <v>0</v>
      </c>
      <c r="W31" s="53"/>
      <c r="X31" s="68">
        <f>+T31+V31</f>
        <v>-223136712.5</v>
      </c>
    </row>
    <row r="32" spans="1:26" x14ac:dyDescent="0.4">
      <c r="A32" s="5" t="s">
        <v>117</v>
      </c>
      <c r="B32" s="19"/>
      <c r="C32" s="28"/>
      <c r="D32" s="68">
        <v>0</v>
      </c>
      <c r="E32" s="68"/>
      <c r="F32" s="68">
        <v>0</v>
      </c>
      <c r="G32" s="68"/>
      <c r="H32" s="68">
        <v>0</v>
      </c>
      <c r="I32" s="68"/>
      <c r="J32" s="68">
        <v>4732582.18</v>
      </c>
      <c r="K32" s="53"/>
      <c r="L32" s="68">
        <f>-J32</f>
        <v>-4732582.18</v>
      </c>
      <c r="M32" s="68"/>
      <c r="N32" s="68">
        <v>0</v>
      </c>
      <c r="O32" s="68"/>
      <c r="P32" s="68">
        <v>0</v>
      </c>
      <c r="Q32" s="68"/>
      <c r="R32" s="68">
        <f>+P32+N32</f>
        <v>0</v>
      </c>
      <c r="S32" s="68"/>
      <c r="T32" s="68">
        <f>SUM(D32:L32)+R32</f>
        <v>0</v>
      </c>
      <c r="U32" s="68"/>
      <c r="V32" s="68">
        <v>0</v>
      </c>
      <c r="W32" s="53"/>
      <c r="X32" s="68">
        <f>+T32+V32</f>
        <v>0</v>
      </c>
    </row>
    <row r="33" spans="1:35" x14ac:dyDescent="0.4">
      <c r="A33" s="105" t="s">
        <v>167</v>
      </c>
      <c r="B33" s="19"/>
      <c r="C33" s="28"/>
      <c r="D33" s="68">
        <v>0</v>
      </c>
      <c r="E33" s="68"/>
      <c r="F33" s="68">
        <v>0</v>
      </c>
      <c r="G33" s="68"/>
      <c r="H33" s="68">
        <v>0</v>
      </c>
      <c r="I33" s="68"/>
      <c r="J33" s="68">
        <v>0</v>
      </c>
      <c r="K33" s="68"/>
      <c r="L33" s="68">
        <f>+'งบกำไรขาดทุน Q3_64'!F36</f>
        <v>242575028.93000016</v>
      </c>
      <c r="M33" s="68"/>
      <c r="N33" s="68">
        <f>+'งบกำไรขาดทุน Q3_64'!F63</f>
        <v>26344834.760000002</v>
      </c>
      <c r="O33" s="68"/>
      <c r="P33" s="68">
        <f>+'งบกำไรขาดทุน Q3_64'!F66+'งบกำไรขาดทุน Q3_64'!F67</f>
        <v>-4898340.8</v>
      </c>
      <c r="Q33" s="68"/>
      <c r="R33" s="68">
        <f>+P33+N33</f>
        <v>21446493.960000001</v>
      </c>
      <c r="S33" s="68"/>
      <c r="T33" s="68">
        <f>SUM(D33:L33)+R33</f>
        <v>264021522.89000016</v>
      </c>
      <c r="U33" s="68"/>
      <c r="V33" s="68">
        <f>+'งบกำไรขาดทุน Q3_64'!F37</f>
        <v>-137637.69</v>
      </c>
      <c r="W33" s="68"/>
      <c r="X33" s="68">
        <f>+T33+V33</f>
        <v>263883885.20000017</v>
      </c>
    </row>
    <row r="34" spans="1:35" x14ac:dyDescent="0.4">
      <c r="A34" s="105" t="s">
        <v>219</v>
      </c>
      <c r="B34" s="114"/>
      <c r="D34" s="68"/>
      <c r="E34" s="68"/>
      <c r="F34" s="68"/>
      <c r="G34" s="53"/>
      <c r="H34" s="68"/>
      <c r="I34" s="68"/>
      <c r="J34" s="68"/>
      <c r="K34" s="53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43"/>
      <c r="X34" s="68"/>
    </row>
    <row r="35" spans="1:35" x14ac:dyDescent="0.4">
      <c r="A35" s="105" t="s">
        <v>220</v>
      </c>
      <c r="B35" s="114"/>
      <c r="D35" s="68">
        <v>0</v>
      </c>
      <c r="E35" s="68"/>
      <c r="F35" s="68">
        <v>0</v>
      </c>
      <c r="G35" s="68"/>
      <c r="H35" s="68">
        <v>0</v>
      </c>
      <c r="I35" s="68"/>
      <c r="J35" s="68">
        <v>0</v>
      </c>
      <c r="K35" s="53"/>
      <c r="L35" s="68">
        <f>-P35</f>
        <v>-4898340.8</v>
      </c>
      <c r="M35" s="68"/>
      <c r="N35" s="68">
        <v>0</v>
      </c>
      <c r="O35" s="68"/>
      <c r="P35" s="68">
        <f>-P33</f>
        <v>4898340.8</v>
      </c>
      <c r="Q35" s="68"/>
      <c r="R35" s="68">
        <f>+P35+N35</f>
        <v>4898340.8</v>
      </c>
      <c r="S35" s="68"/>
      <c r="T35" s="68">
        <f>SUM(D35:L35)+R35</f>
        <v>0</v>
      </c>
      <c r="U35" s="68"/>
      <c r="V35" s="68">
        <v>0</v>
      </c>
      <c r="W35" s="53"/>
      <c r="X35" s="68">
        <f>+T35+V35</f>
        <v>0</v>
      </c>
    </row>
    <row r="36" spans="1:35" ht="12" customHeight="1" x14ac:dyDescent="0.4">
      <c r="B36" s="114"/>
      <c r="D36" s="70"/>
      <c r="E36" s="68"/>
      <c r="F36" s="70"/>
      <c r="G36" s="60"/>
      <c r="H36" s="70"/>
      <c r="I36" s="68"/>
      <c r="J36" s="70"/>
      <c r="K36" s="82"/>
      <c r="L36" s="70"/>
      <c r="M36" s="68"/>
      <c r="N36" s="70"/>
      <c r="O36" s="68"/>
      <c r="P36" s="70"/>
      <c r="Q36" s="68"/>
      <c r="R36" s="70"/>
      <c r="S36" s="68"/>
      <c r="T36" s="70"/>
      <c r="U36" s="68"/>
      <c r="V36" s="70"/>
      <c r="W36" s="68"/>
      <c r="X36" s="70"/>
    </row>
    <row r="37" spans="1:35" ht="18.75" thickBot="1" x14ac:dyDescent="0.45">
      <c r="A37" s="105" t="s">
        <v>229</v>
      </c>
      <c r="D37" s="80">
        <f>SUM(D25:D36)</f>
        <v>1028528362.63</v>
      </c>
      <c r="E37" s="68"/>
      <c r="F37" s="80">
        <f>SUM(F25:F36)</f>
        <v>667769360.33000004</v>
      </c>
      <c r="G37" s="53"/>
      <c r="H37" s="80">
        <f>SUM(H25:H36)</f>
        <v>5346142.2300000004</v>
      </c>
      <c r="I37" s="68"/>
      <c r="J37" s="80">
        <f>SUM(J25:J36)</f>
        <v>92820158.219999999</v>
      </c>
      <c r="K37" s="53"/>
      <c r="L37" s="80">
        <f>SUM(L25:L36)</f>
        <v>1259717219.3300004</v>
      </c>
      <c r="M37" s="68"/>
      <c r="N37" s="80">
        <f>SUM(N25:N36)</f>
        <v>-16645446.559999999</v>
      </c>
      <c r="O37" s="68"/>
      <c r="P37" s="80">
        <f>SUM(P25:P36)</f>
        <v>0</v>
      </c>
      <c r="Q37" s="68"/>
      <c r="R37" s="80">
        <f>SUM(R25:R36)</f>
        <v>-16645446.559999999</v>
      </c>
      <c r="S37" s="68"/>
      <c r="T37" s="80">
        <f>SUM(T25:T36)</f>
        <v>3037535796.1800008</v>
      </c>
      <c r="U37" s="68"/>
      <c r="V37" s="80">
        <f>SUM(V25:V36)</f>
        <v>72448196.230000004</v>
      </c>
      <c r="W37" s="43"/>
      <c r="X37" s="80">
        <f>SUM(X25:X36)</f>
        <v>3109983992.4100008</v>
      </c>
      <c r="Z37" s="62">
        <f>X37-'งบแสดงฐานะการเงิน Q3_64'!F120</f>
        <v>0</v>
      </c>
    </row>
    <row r="38" spans="1:35" ht="12.75" customHeight="1" thickTop="1" x14ac:dyDescent="0.4"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68"/>
      <c r="U38" s="43"/>
      <c r="V38" s="43"/>
      <c r="W38" s="43"/>
      <c r="X38" s="43"/>
    </row>
    <row r="39" spans="1:35" x14ac:dyDescent="0.4">
      <c r="A39" s="5" t="s">
        <v>168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53"/>
      <c r="W39" s="43"/>
      <c r="X39" s="43"/>
    </row>
    <row r="40" spans="1:35" x14ac:dyDescent="0.4"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53"/>
      <c r="W40" s="43"/>
      <c r="X40" s="43"/>
    </row>
    <row r="41" spans="1:35" x14ac:dyDescent="0.4"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</row>
    <row r="42" spans="1:35" x14ac:dyDescent="0.4"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</row>
    <row r="43" spans="1:35" x14ac:dyDescent="0.4"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</row>
    <row r="44" spans="1:35" x14ac:dyDescent="0.4">
      <c r="V44" s="8"/>
      <c r="X44" s="37"/>
    </row>
    <row r="45" spans="1:35" s="2" customFormat="1" x14ac:dyDescent="0.4">
      <c r="A45" s="17" t="s">
        <v>21</v>
      </c>
      <c r="C45" s="114"/>
      <c r="D45" s="17"/>
      <c r="E45" s="114"/>
      <c r="F45" s="114"/>
      <c r="G45" s="114"/>
      <c r="H45" s="17" t="s">
        <v>21</v>
      </c>
      <c r="I45" s="17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"/>
      <c r="Y45" s="1"/>
      <c r="Z45" s="3"/>
      <c r="AA45" s="1"/>
      <c r="AB45" s="1"/>
      <c r="AC45" s="1"/>
      <c r="AD45" s="1"/>
      <c r="AE45" s="1"/>
      <c r="AF45" s="1"/>
      <c r="AG45" s="1"/>
      <c r="AH45" s="1"/>
      <c r="AI45" s="1"/>
    </row>
    <row r="46" spans="1:35" s="2" customFormat="1" ht="27" customHeight="1" x14ac:dyDescent="0.4">
      <c r="A46" s="148"/>
      <c r="B46" s="148"/>
      <c r="D46" s="17"/>
      <c r="E46" s="17"/>
      <c r="F46" s="17"/>
      <c r="G46" s="17"/>
      <c r="H46" s="17"/>
      <c r="I46" s="17"/>
      <c r="J46" s="17"/>
      <c r="K46" s="17"/>
      <c r="L46" s="11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"/>
      <c r="Y46" s="1"/>
      <c r="Z46" s="3"/>
      <c r="AA46" s="1"/>
      <c r="AB46" s="1"/>
      <c r="AC46" s="1"/>
      <c r="AD46" s="1"/>
      <c r="AE46" s="1"/>
      <c r="AF46" s="1"/>
      <c r="AG46" s="1"/>
      <c r="AH46" s="1"/>
      <c r="AI46" s="1"/>
    </row>
    <row r="47" spans="1:35" ht="17.25" customHeight="1" x14ac:dyDescent="0.4">
      <c r="A47" s="18"/>
    </row>
  </sheetData>
  <mergeCells count="9">
    <mergeCell ref="V1:X1"/>
    <mergeCell ref="A46:B46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" right="0" top="0.43307086614173229" bottom="0.23622047244094491" header="0.31496062992125984" footer="0.31496062992125984"/>
  <pageSetup paperSize="9" scale="78" orientation="landscape" horizontalDpi="4294967295" verticalDpi="4294967295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4"/>
  <sheetViews>
    <sheetView view="pageBreakPreview" zoomScale="118" zoomScaleNormal="100" zoomScaleSheetLayoutView="118" workbookViewId="0">
      <selection activeCell="A10" sqref="A10"/>
    </sheetView>
  </sheetViews>
  <sheetFormatPr defaultColWidth="9.140625"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3.5703125" style="5" customWidth="1"/>
    <col min="5" max="5" width="1.140625" style="5" customWidth="1"/>
    <col min="6" max="6" width="12.7109375" style="5" customWidth="1"/>
    <col min="7" max="7" width="1.42578125" style="5" customWidth="1"/>
    <col min="8" max="8" width="12.42578125" style="5" customWidth="1"/>
    <col min="9" max="9" width="1.42578125" style="5" customWidth="1"/>
    <col min="10" max="10" width="12.85546875" style="5" customWidth="1"/>
    <col min="11" max="11" width="1.42578125" style="5" customWidth="1"/>
    <col min="12" max="12" width="13.7109375" style="5" customWidth="1"/>
    <col min="13" max="13" width="1.5703125" style="5" customWidth="1"/>
    <col min="14" max="14" width="15.7109375" style="5" customWidth="1"/>
    <col min="15" max="15" width="1.42578125" style="5" customWidth="1"/>
    <col min="16" max="16" width="14.5703125" style="5" customWidth="1"/>
    <col min="17" max="17" width="11.85546875" style="5" bestFit="1" customWidth="1"/>
    <col min="18" max="18" width="10.5703125" style="5" bestFit="1" customWidth="1"/>
    <col min="19" max="16384" width="9.140625" style="5"/>
  </cols>
  <sheetData>
    <row r="1" spans="1:17" ht="17.25" customHeight="1" x14ac:dyDescent="0.4">
      <c r="L1" s="149" t="s">
        <v>172</v>
      </c>
      <c r="M1" s="149"/>
      <c r="N1" s="149"/>
      <c r="O1" s="149"/>
      <c r="P1" s="149"/>
    </row>
    <row r="2" spans="1:17" x14ac:dyDescent="0.4">
      <c r="A2" s="142" t="s">
        <v>52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35"/>
    </row>
    <row r="3" spans="1:17" x14ac:dyDescent="0.4">
      <c r="A3" s="147" t="s">
        <v>113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17" s="41" customFormat="1" x14ac:dyDescent="0.4">
      <c r="A4" s="147" t="s">
        <v>35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7" x14ac:dyDescent="0.4">
      <c r="A5" s="147" t="s">
        <v>224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</row>
    <row r="6" spans="1:17" ht="8.25" customHeight="1" x14ac:dyDescent="0.4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7" x14ac:dyDescent="0.4">
      <c r="D7" s="152" t="s">
        <v>13</v>
      </c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</row>
    <row r="8" spans="1:17" x14ac:dyDescent="0.4">
      <c r="D8" s="8"/>
      <c r="E8" s="8"/>
      <c r="F8" s="8"/>
      <c r="G8" s="8"/>
      <c r="H8" s="8"/>
      <c r="I8" s="8"/>
      <c r="J8" s="145" t="s">
        <v>61</v>
      </c>
      <c r="K8" s="145"/>
      <c r="L8" s="145"/>
      <c r="M8" s="24"/>
      <c r="N8" s="39" t="s">
        <v>137</v>
      </c>
      <c r="O8" s="24"/>
    </row>
    <row r="9" spans="1:17" x14ac:dyDescent="0.4">
      <c r="D9" s="8"/>
      <c r="E9" s="8"/>
      <c r="F9" s="23" t="s">
        <v>147</v>
      </c>
      <c r="G9" s="8"/>
      <c r="H9" s="23"/>
      <c r="I9" s="8"/>
      <c r="J9" s="24"/>
      <c r="K9" s="24"/>
      <c r="L9" s="24"/>
      <c r="M9" s="24"/>
      <c r="N9" s="91" t="s">
        <v>134</v>
      </c>
      <c r="O9" s="24"/>
    </row>
    <row r="10" spans="1:17" x14ac:dyDescent="0.4">
      <c r="D10" s="25" t="s">
        <v>22</v>
      </c>
      <c r="E10" s="25"/>
      <c r="F10" s="23" t="s">
        <v>148</v>
      </c>
      <c r="G10" s="8"/>
      <c r="H10" s="23" t="s">
        <v>62</v>
      </c>
      <c r="I10" s="8"/>
      <c r="J10" s="110" t="s">
        <v>23</v>
      </c>
      <c r="K10" s="31"/>
      <c r="L10" s="110" t="s">
        <v>3</v>
      </c>
      <c r="M10" s="110"/>
      <c r="N10" s="89" t="s">
        <v>135</v>
      </c>
      <c r="O10" s="110"/>
    </row>
    <row r="11" spans="1:17" x14ac:dyDescent="0.4">
      <c r="B11" s="19"/>
      <c r="D11" s="32" t="s">
        <v>24</v>
      </c>
      <c r="E11" s="27"/>
      <c r="F11" s="115" t="s">
        <v>25</v>
      </c>
      <c r="G11" s="8"/>
      <c r="H11" s="115" t="s">
        <v>63</v>
      </c>
      <c r="I11" s="8"/>
      <c r="J11" s="112" t="s">
        <v>20</v>
      </c>
      <c r="K11" s="31"/>
      <c r="L11" s="112"/>
      <c r="M11" s="24"/>
      <c r="N11" s="90" t="s">
        <v>136</v>
      </c>
      <c r="O11" s="24"/>
      <c r="P11" s="111" t="s">
        <v>28</v>
      </c>
    </row>
    <row r="12" spans="1:17" x14ac:dyDescent="0.4">
      <c r="C12" s="26"/>
      <c r="D12" s="105"/>
      <c r="E12" s="105"/>
      <c r="F12" s="105"/>
      <c r="G12" s="105"/>
      <c r="H12" s="105"/>
      <c r="I12" s="105"/>
      <c r="J12" s="24"/>
      <c r="K12" s="26"/>
      <c r="L12" s="36"/>
      <c r="M12" s="36"/>
      <c r="N12" s="36"/>
      <c r="O12" s="27"/>
      <c r="P12" s="36"/>
    </row>
    <row r="13" spans="1:17" x14ac:dyDescent="0.4">
      <c r="A13" s="105" t="s">
        <v>179</v>
      </c>
      <c r="B13" s="19"/>
      <c r="C13" s="28"/>
      <c r="D13" s="68">
        <v>704952772.88</v>
      </c>
      <c r="E13" s="68"/>
      <c r="F13" s="68">
        <v>145142321.72999999</v>
      </c>
      <c r="G13" s="68"/>
      <c r="H13" s="68">
        <v>1017450</v>
      </c>
      <c r="I13" s="68"/>
      <c r="J13" s="68">
        <v>88087576.040000007</v>
      </c>
      <c r="K13" s="68"/>
      <c r="L13" s="68">
        <v>1613654354.8599999</v>
      </c>
      <c r="M13" s="68"/>
      <c r="N13" s="68">
        <v>0</v>
      </c>
      <c r="O13" s="68"/>
      <c r="P13" s="68">
        <f>SUM(D13:O13)</f>
        <v>2552854475.5099998</v>
      </c>
    </row>
    <row r="14" spans="1:17" x14ac:dyDescent="0.4">
      <c r="A14" s="105"/>
      <c r="B14" s="28"/>
      <c r="C14" s="2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8"/>
    </row>
    <row r="15" spans="1:17" x14ac:dyDescent="0.4">
      <c r="A15" s="105" t="s">
        <v>114</v>
      </c>
      <c r="B15" s="28"/>
      <c r="C15" s="2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x14ac:dyDescent="0.4">
      <c r="A16" s="5" t="s">
        <v>180</v>
      </c>
      <c r="B16" s="19">
        <v>20</v>
      </c>
      <c r="C16" s="28"/>
      <c r="D16" s="68">
        <v>124902662.13</v>
      </c>
      <c r="E16" s="68"/>
      <c r="F16" s="68">
        <v>124902662.12</v>
      </c>
      <c r="G16" s="68"/>
      <c r="H16" s="68">
        <v>-1017450</v>
      </c>
      <c r="I16" s="68"/>
      <c r="J16" s="68">
        <v>0</v>
      </c>
      <c r="K16" s="68"/>
      <c r="L16" s="68">
        <v>0</v>
      </c>
      <c r="M16" s="68"/>
      <c r="N16" s="68">
        <v>0</v>
      </c>
      <c r="O16" s="68"/>
      <c r="P16" s="68">
        <f t="shared" ref="P16:P17" si="0">SUM(D16:O16)</f>
        <v>248787874.25</v>
      </c>
    </row>
    <row r="17" spans="1:17" x14ac:dyDescent="0.4">
      <c r="A17" s="5" t="s">
        <v>181</v>
      </c>
      <c r="B17" s="19">
        <v>21</v>
      </c>
      <c r="C17" s="28"/>
      <c r="D17" s="68">
        <v>0</v>
      </c>
      <c r="E17" s="68"/>
      <c r="F17" s="68">
        <v>0</v>
      </c>
      <c r="G17" s="68"/>
      <c r="H17" s="68">
        <v>399500</v>
      </c>
      <c r="I17" s="68"/>
      <c r="J17" s="68">
        <v>0</v>
      </c>
      <c r="K17" s="68"/>
      <c r="L17" s="68">
        <v>0</v>
      </c>
      <c r="M17" s="68"/>
      <c r="N17" s="68">
        <v>0</v>
      </c>
      <c r="O17" s="68"/>
      <c r="P17" s="68">
        <f t="shared" si="0"/>
        <v>399500</v>
      </c>
    </row>
    <row r="18" spans="1:17" x14ac:dyDescent="0.4">
      <c r="A18" s="5" t="s">
        <v>123</v>
      </c>
      <c r="B18" s="19">
        <v>23</v>
      </c>
      <c r="C18" s="28"/>
      <c r="D18" s="68">
        <v>0</v>
      </c>
      <c r="E18" s="68"/>
      <c r="F18" s="68">
        <v>0</v>
      </c>
      <c r="G18" s="68"/>
      <c r="H18" s="68">
        <v>0</v>
      </c>
      <c r="I18" s="68"/>
      <c r="J18" s="68">
        <v>0</v>
      </c>
      <c r="K18" s="68"/>
      <c r="L18" s="68">
        <v>-311811325.18000001</v>
      </c>
      <c r="M18" s="68"/>
      <c r="N18" s="68">
        <v>0</v>
      </c>
      <c r="O18" s="68"/>
      <c r="P18" s="68">
        <f>SUM(D18:O18)</f>
        <v>-311811325.18000001</v>
      </c>
    </row>
    <row r="19" spans="1:17" x14ac:dyDescent="0.4">
      <c r="A19" s="5" t="s">
        <v>117</v>
      </c>
      <c r="B19" s="28"/>
      <c r="C19" s="28"/>
      <c r="D19" s="68">
        <v>0</v>
      </c>
      <c r="E19" s="68"/>
      <c r="F19" s="68">
        <v>0</v>
      </c>
      <c r="G19" s="68"/>
      <c r="H19" s="68">
        <v>0</v>
      </c>
      <c r="I19" s="68"/>
      <c r="J19" s="68">
        <v>0</v>
      </c>
      <c r="K19" s="68"/>
      <c r="L19" s="68">
        <f>-J19</f>
        <v>0</v>
      </c>
      <c r="M19" s="68"/>
      <c r="N19" s="68">
        <v>0</v>
      </c>
      <c r="O19" s="68"/>
      <c r="P19" s="68">
        <f>SUM(D19:O19)</f>
        <v>0</v>
      </c>
    </row>
    <row r="20" spans="1:17" x14ac:dyDescent="0.4">
      <c r="A20" s="105" t="s">
        <v>167</v>
      </c>
      <c r="B20" s="28"/>
      <c r="C20" s="28"/>
      <c r="D20" s="68">
        <v>0</v>
      </c>
      <c r="E20" s="68"/>
      <c r="F20" s="68">
        <v>0</v>
      </c>
      <c r="G20" s="68"/>
      <c r="H20" s="68">
        <v>0</v>
      </c>
      <c r="I20" s="68"/>
      <c r="J20" s="68">
        <v>0</v>
      </c>
      <c r="K20" s="68"/>
      <c r="L20" s="68">
        <f>+'งบกำไรขาดทุน Q3_64'!L36</f>
        <v>-80905963.630000025</v>
      </c>
      <c r="M20" s="68"/>
      <c r="N20" s="68">
        <f>-N22</f>
        <v>0</v>
      </c>
      <c r="O20" s="68"/>
      <c r="P20" s="68">
        <f>SUM(D20:O20)</f>
        <v>-80905963.630000025</v>
      </c>
    </row>
    <row r="21" spans="1:17" hidden="1" x14ac:dyDescent="0.4">
      <c r="A21" s="105" t="s">
        <v>154</v>
      </c>
      <c r="B21" s="28"/>
      <c r="C21" s="2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</row>
    <row r="22" spans="1:17" hidden="1" x14ac:dyDescent="0.4">
      <c r="A22" s="105" t="s">
        <v>155</v>
      </c>
      <c r="B22" s="103">
        <f>SUM(B2:B21)</f>
        <v>64</v>
      </c>
      <c r="C22" s="28"/>
      <c r="D22" s="68">
        <v>0</v>
      </c>
      <c r="E22" s="68"/>
      <c r="F22" s="68">
        <v>0</v>
      </c>
      <c r="G22" s="68"/>
      <c r="H22" s="68">
        <v>0</v>
      </c>
      <c r="I22" s="68"/>
      <c r="J22" s="68">
        <v>0</v>
      </c>
      <c r="K22" s="68"/>
      <c r="L22" s="68">
        <v>0</v>
      </c>
      <c r="M22" s="68"/>
      <c r="N22" s="68">
        <f>-L22</f>
        <v>0</v>
      </c>
      <c r="O22" s="68"/>
      <c r="P22" s="68">
        <f>SUM(D22:O22)</f>
        <v>0</v>
      </c>
    </row>
    <row r="23" spans="1:17" ht="9.9499999999999993" customHeight="1" x14ac:dyDescent="0.4">
      <c r="B23" s="28"/>
      <c r="C23" s="28"/>
      <c r="D23" s="70"/>
      <c r="E23" s="68"/>
      <c r="F23" s="70"/>
      <c r="G23" s="68"/>
      <c r="H23" s="70"/>
      <c r="I23" s="68"/>
      <c r="J23" s="70"/>
      <c r="K23" s="68"/>
      <c r="L23" s="70"/>
      <c r="M23" s="68"/>
      <c r="N23" s="70"/>
      <c r="O23" s="68"/>
      <c r="P23" s="70"/>
    </row>
    <row r="24" spans="1:17" ht="18.75" thickBot="1" x14ac:dyDescent="0.45">
      <c r="A24" s="105" t="s">
        <v>228</v>
      </c>
      <c r="B24" s="28"/>
      <c r="C24" s="28"/>
      <c r="D24" s="80">
        <f>SUM(D13:D23)</f>
        <v>829855435.00999999</v>
      </c>
      <c r="E24" s="68"/>
      <c r="F24" s="80">
        <f>SUM(F13:F23)</f>
        <v>270044983.85000002</v>
      </c>
      <c r="G24" s="68"/>
      <c r="H24" s="80">
        <f>SUM(H13:H23)</f>
        <v>399500</v>
      </c>
      <c r="I24" s="68"/>
      <c r="J24" s="80">
        <f>SUM(J13:J23)</f>
        <v>88087576.040000007</v>
      </c>
      <c r="K24" s="68"/>
      <c r="L24" s="80">
        <f>SUM(L13:L23)</f>
        <v>1220937066.0499997</v>
      </c>
      <c r="M24" s="68"/>
      <c r="N24" s="80">
        <f>SUM(N13:N23)</f>
        <v>0</v>
      </c>
      <c r="O24" s="68"/>
      <c r="P24" s="80">
        <f>SUM(P13:P23)</f>
        <v>2409324560.9499998</v>
      </c>
      <c r="Q24" s="43"/>
    </row>
    <row r="25" spans="1:17" ht="15.75" customHeight="1" thickTop="1" x14ac:dyDescent="0.4">
      <c r="B25" s="114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53"/>
      <c r="O25" s="43"/>
      <c r="P25" s="43"/>
      <c r="Q25" s="42"/>
    </row>
    <row r="26" spans="1:17" x14ac:dyDescent="0.4">
      <c r="A26" s="105" t="s">
        <v>202</v>
      </c>
      <c r="B26" s="19"/>
      <c r="C26" s="28"/>
      <c r="D26" s="68">
        <v>830055185.00999999</v>
      </c>
      <c r="E26" s="68"/>
      <c r="F26" s="68">
        <v>270244733.85000002</v>
      </c>
      <c r="G26" s="68"/>
      <c r="H26" s="68">
        <v>1875250</v>
      </c>
      <c r="I26" s="68"/>
      <c r="J26" s="68">
        <v>88087576.040000007</v>
      </c>
      <c r="K26" s="68"/>
      <c r="L26" s="68">
        <v>1181487670.5999999</v>
      </c>
      <c r="M26" s="68"/>
      <c r="N26" s="68">
        <v>0</v>
      </c>
      <c r="O26" s="68"/>
      <c r="P26" s="68">
        <f>SUM(D26:O26)</f>
        <v>2371750415.5</v>
      </c>
      <c r="Q26" s="8">
        <f>P26-'งบแสดงฐานะการเงิน Q3_64'!L120</f>
        <v>0</v>
      </c>
    </row>
    <row r="27" spans="1:17" x14ac:dyDescent="0.4">
      <c r="A27" s="105"/>
      <c r="B27" s="28"/>
      <c r="C27" s="2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8"/>
    </row>
    <row r="28" spans="1:17" x14ac:dyDescent="0.4">
      <c r="A28" s="105" t="s">
        <v>114</v>
      </c>
      <c r="B28" s="28"/>
      <c r="C28" s="2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</row>
    <row r="29" spans="1:17" x14ac:dyDescent="0.4">
      <c r="A29" s="5" t="s">
        <v>180</v>
      </c>
      <c r="B29" s="19">
        <v>20</v>
      </c>
      <c r="C29" s="28"/>
      <c r="D29" s="68">
        <v>27776172.370000005</v>
      </c>
      <c r="E29" s="68"/>
      <c r="F29" s="68">
        <v>21991214.930000007</v>
      </c>
      <c r="G29" s="68"/>
      <c r="H29" s="68">
        <v>-1875250</v>
      </c>
      <c r="I29" s="68"/>
      <c r="J29" s="68">
        <v>0</v>
      </c>
      <c r="K29" s="68"/>
      <c r="L29" s="68">
        <v>0</v>
      </c>
      <c r="M29" s="68"/>
      <c r="N29" s="68">
        <v>0</v>
      </c>
      <c r="O29" s="68"/>
      <c r="P29" s="68">
        <f t="shared" ref="P29:P31" si="1">SUM(D29:O29)</f>
        <v>47892137.300000012</v>
      </c>
    </row>
    <row r="30" spans="1:17" x14ac:dyDescent="0.4">
      <c r="A30" s="5" t="s">
        <v>231</v>
      </c>
      <c r="B30" s="19">
        <v>20</v>
      </c>
      <c r="C30" s="28"/>
      <c r="D30" s="68">
        <v>170697005.25</v>
      </c>
      <c r="E30" s="68"/>
      <c r="F30" s="68">
        <v>375533411.55000001</v>
      </c>
      <c r="G30" s="68"/>
      <c r="H30" s="68">
        <v>0</v>
      </c>
      <c r="I30" s="68"/>
      <c r="J30" s="68">
        <v>0</v>
      </c>
      <c r="K30" s="68"/>
      <c r="L30" s="68">
        <v>0</v>
      </c>
      <c r="M30" s="68"/>
      <c r="N30" s="68">
        <v>0</v>
      </c>
      <c r="O30" s="68"/>
      <c r="P30" s="68">
        <f t="shared" ref="P30" si="2">SUM(D30:O30)</f>
        <v>546230416.79999995</v>
      </c>
    </row>
    <row r="31" spans="1:17" x14ac:dyDescent="0.4">
      <c r="A31" s="5" t="s">
        <v>181</v>
      </c>
      <c r="B31" s="19">
        <v>21</v>
      </c>
      <c r="C31" s="28"/>
      <c r="D31" s="68">
        <v>0</v>
      </c>
      <c r="E31" s="68"/>
      <c r="F31" s="68">
        <v>0</v>
      </c>
      <c r="G31" s="68"/>
      <c r="H31" s="68">
        <f>5331909.83+14163.5+68.9</f>
        <v>5346142.2300000004</v>
      </c>
      <c r="I31" s="68"/>
      <c r="J31" s="68">
        <v>0</v>
      </c>
      <c r="K31" s="68"/>
      <c r="L31" s="68">
        <v>0</v>
      </c>
      <c r="M31" s="68"/>
      <c r="N31" s="68">
        <v>0</v>
      </c>
      <c r="O31" s="68"/>
      <c r="P31" s="68">
        <f t="shared" si="1"/>
        <v>5346142.2300000004</v>
      </c>
    </row>
    <row r="32" spans="1:17" x14ac:dyDescent="0.4">
      <c r="A32" s="5" t="s">
        <v>99</v>
      </c>
      <c r="B32" s="19">
        <v>23</v>
      </c>
      <c r="C32" s="28"/>
      <c r="D32" s="68">
        <v>0</v>
      </c>
      <c r="E32" s="68"/>
      <c r="F32" s="68">
        <v>0</v>
      </c>
      <c r="G32" s="68"/>
      <c r="H32" s="68">
        <v>0</v>
      </c>
      <c r="I32" s="68"/>
      <c r="J32" s="68">
        <v>0</v>
      </c>
      <c r="K32" s="68"/>
      <c r="L32" s="68">
        <f>-99718387.92-123418324.58</f>
        <v>-223136712.5</v>
      </c>
      <c r="M32" s="68"/>
      <c r="N32" s="68">
        <v>0</v>
      </c>
      <c r="O32" s="68"/>
      <c r="P32" s="68">
        <f>SUM(D32:O32)</f>
        <v>-223136712.5</v>
      </c>
    </row>
    <row r="33" spans="1:29" x14ac:dyDescent="0.4">
      <c r="A33" s="5" t="s">
        <v>117</v>
      </c>
      <c r="B33" s="28"/>
      <c r="C33" s="28"/>
      <c r="D33" s="68">
        <v>0</v>
      </c>
      <c r="E33" s="68"/>
      <c r="F33" s="68">
        <v>0</v>
      </c>
      <c r="G33" s="68"/>
      <c r="H33" s="68">
        <v>0</v>
      </c>
      <c r="I33" s="68"/>
      <c r="J33" s="68">
        <v>4732582.18</v>
      </c>
      <c r="K33" s="68"/>
      <c r="L33" s="68">
        <f>-J33</f>
        <v>-4732582.18</v>
      </c>
      <c r="M33" s="68"/>
      <c r="N33" s="68">
        <v>0</v>
      </c>
      <c r="O33" s="68"/>
      <c r="P33" s="68">
        <f>SUM(D33:O33)</f>
        <v>0</v>
      </c>
    </row>
    <row r="34" spans="1:29" x14ac:dyDescent="0.4">
      <c r="A34" s="105" t="s">
        <v>232</v>
      </c>
      <c r="B34" s="28"/>
      <c r="C34" s="28"/>
      <c r="D34" s="68">
        <v>0</v>
      </c>
      <c r="E34" s="68"/>
      <c r="F34" s="68">
        <v>0</v>
      </c>
      <c r="G34" s="68"/>
      <c r="H34" s="68">
        <v>0</v>
      </c>
      <c r="I34" s="68"/>
      <c r="J34" s="68">
        <v>0</v>
      </c>
      <c r="K34" s="68"/>
      <c r="L34" s="68">
        <f>+'งบกำไรขาดทุน Q3_64'!J36</f>
        <v>224304887.35000002</v>
      </c>
      <c r="M34" s="68"/>
      <c r="N34" s="68">
        <f>+'งบกำไรขาดทุน Q3_64'!J68</f>
        <v>-4964422.4000000004</v>
      </c>
      <c r="O34" s="68"/>
      <c r="P34" s="68">
        <f>SUM(D34:O34)</f>
        <v>219340464.95000002</v>
      </c>
    </row>
    <row r="35" spans="1:29" x14ac:dyDescent="0.4">
      <c r="A35" s="105" t="s">
        <v>154</v>
      </c>
      <c r="B35" s="28"/>
      <c r="C35" s="2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</row>
    <row r="36" spans="1:29" x14ac:dyDescent="0.4">
      <c r="A36" s="105" t="s">
        <v>155</v>
      </c>
      <c r="B36" s="28"/>
      <c r="C36" s="28"/>
      <c r="D36" s="68">
        <v>0</v>
      </c>
      <c r="E36" s="68"/>
      <c r="F36" s="68">
        <v>0</v>
      </c>
      <c r="G36" s="68"/>
      <c r="H36" s="68">
        <v>0</v>
      </c>
      <c r="I36" s="68"/>
      <c r="J36" s="68">
        <v>0</v>
      </c>
      <c r="K36" s="68"/>
      <c r="L36" s="68">
        <f>-N36</f>
        <v>-4964422.4000000004</v>
      </c>
      <c r="M36" s="68"/>
      <c r="N36" s="68">
        <f>-N34</f>
        <v>4964422.4000000004</v>
      </c>
      <c r="O36" s="68"/>
      <c r="P36" s="68">
        <f>SUM(D36:O36)</f>
        <v>0</v>
      </c>
    </row>
    <row r="37" spans="1:29" ht="9.9499999999999993" customHeight="1" x14ac:dyDescent="0.4">
      <c r="B37" s="28"/>
      <c r="C37" s="28"/>
      <c r="D37" s="70"/>
      <c r="E37" s="68"/>
      <c r="F37" s="70"/>
      <c r="G37" s="68"/>
      <c r="H37" s="70"/>
      <c r="I37" s="68"/>
      <c r="J37" s="70"/>
      <c r="K37" s="68"/>
      <c r="L37" s="70"/>
      <c r="M37" s="68"/>
      <c r="N37" s="70"/>
      <c r="O37" s="68"/>
      <c r="P37" s="70"/>
    </row>
    <row r="38" spans="1:29" ht="18.75" thickBot="1" x14ac:dyDescent="0.45">
      <c r="A38" s="105" t="s">
        <v>229</v>
      </c>
      <c r="B38" s="28"/>
      <c r="C38" s="28"/>
      <c r="D38" s="80">
        <f>SUM(D26:D37)</f>
        <v>1028528362.63</v>
      </c>
      <c r="E38" s="68"/>
      <c r="F38" s="80">
        <f>SUM(F26:F37)</f>
        <v>667769360.33000004</v>
      </c>
      <c r="G38" s="68"/>
      <c r="H38" s="80">
        <f>SUM(H26:H37)</f>
        <v>5346142.2300000004</v>
      </c>
      <c r="I38" s="68"/>
      <c r="J38" s="80">
        <f>SUM(J26:J37)</f>
        <v>92820158.219999999</v>
      </c>
      <c r="K38" s="68"/>
      <c r="L38" s="80">
        <f>SUM(L26:L37)</f>
        <v>1172958840.8699999</v>
      </c>
      <c r="M38" s="68"/>
      <c r="N38" s="80">
        <f>SUM(N26:N37)</f>
        <v>0</v>
      </c>
      <c r="O38" s="68"/>
      <c r="P38" s="80">
        <f>SUM(P26:P37)</f>
        <v>2967422864.2800002</v>
      </c>
      <c r="Q38" s="43">
        <f>P38-'งบแสดงฐานะการเงิน Q3_64'!J120</f>
        <v>0</v>
      </c>
    </row>
    <row r="39" spans="1:29" ht="9.9499999999999993" customHeight="1" thickTop="1" x14ac:dyDescent="0.4">
      <c r="B39" s="28"/>
      <c r="C39" s="2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</row>
    <row r="40" spans="1:29" x14ac:dyDescent="0.4">
      <c r="A40" s="5" t="s">
        <v>168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</row>
    <row r="41" spans="1:29" x14ac:dyDescent="0.4"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</row>
    <row r="42" spans="1:29" x14ac:dyDescent="0.4"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</row>
    <row r="43" spans="1:29" s="2" customFormat="1" x14ac:dyDescent="0.4">
      <c r="A43" s="17" t="s">
        <v>21</v>
      </c>
      <c r="C43" s="114"/>
      <c r="D43" s="17"/>
      <c r="E43" s="114"/>
      <c r="F43" s="114"/>
      <c r="G43" s="114"/>
      <c r="H43" s="17" t="s">
        <v>21</v>
      </c>
      <c r="I43" s="114"/>
      <c r="J43" s="114"/>
      <c r="K43" s="114"/>
      <c r="L43" s="114"/>
      <c r="M43" s="114"/>
      <c r="N43" s="114"/>
      <c r="O43" s="114"/>
      <c r="P43" s="114"/>
      <c r="Q43" s="114"/>
      <c r="R43" s="1"/>
      <c r="S43" s="1"/>
      <c r="T43" s="3"/>
      <c r="U43" s="1"/>
      <c r="V43" s="1"/>
      <c r="W43" s="1"/>
      <c r="X43" s="1"/>
      <c r="Y43" s="1"/>
      <c r="Z43" s="1"/>
      <c r="AA43" s="1"/>
      <c r="AB43" s="1"/>
      <c r="AC43" s="1"/>
    </row>
    <row r="44" spans="1:29" s="2" customFormat="1" ht="8.25" customHeight="1" x14ac:dyDescent="0.4">
      <c r="A44" s="148"/>
      <c r="B44" s="148"/>
      <c r="D44" s="17"/>
      <c r="E44" s="17"/>
      <c r="F44" s="17"/>
      <c r="G44" s="17"/>
      <c r="H44" s="114"/>
      <c r="I44" s="17"/>
      <c r="J44" s="17"/>
      <c r="K44" s="17"/>
      <c r="L44" s="17"/>
      <c r="M44" s="17"/>
      <c r="N44" s="17"/>
      <c r="O44" s="17"/>
      <c r="P44" s="17"/>
      <c r="Q44" s="17"/>
      <c r="R44" s="1"/>
      <c r="S44" s="1"/>
      <c r="T44" s="3"/>
      <c r="U44" s="1"/>
      <c r="V44" s="1"/>
      <c r="W44" s="1"/>
      <c r="X44" s="1"/>
      <c r="Y44" s="1"/>
      <c r="Z44" s="1"/>
      <c r="AA44" s="1"/>
      <c r="AB44" s="1"/>
      <c r="AC44" s="1"/>
    </row>
  </sheetData>
  <mergeCells count="8">
    <mergeCell ref="L1:P1"/>
    <mergeCell ref="A44:B44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98" right="0.35433070866141703" top="0.28000000000000003" bottom="0.17" header="0.19" footer="0.17"/>
  <pageSetup paperSize="9" scale="84" orientation="landscape" horizontalDpi="4294967295" verticalDpi="4294967295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1"/>
  <sheetViews>
    <sheetView view="pageBreakPreview" zoomScaleNormal="100" zoomScaleSheetLayoutView="100" workbookViewId="0">
      <selection activeCell="D6" sqref="D6"/>
    </sheetView>
  </sheetViews>
  <sheetFormatPr defaultColWidth="9.140625" defaultRowHeight="18" x14ac:dyDescent="0.4"/>
  <cols>
    <col min="1" max="3" width="2.7109375" style="13" customWidth="1"/>
    <col min="4" max="4" width="40.42578125" style="13" customWidth="1"/>
    <col min="5" max="5" width="6.42578125" style="7" customWidth="1"/>
    <col min="6" max="6" width="0.7109375" style="7" customWidth="1"/>
    <col min="7" max="7" width="13.5703125" style="13" customWidth="1"/>
    <col min="8" max="8" width="0.7109375" style="13" customWidth="1"/>
    <col min="9" max="9" width="13.28515625" style="13" customWidth="1"/>
    <col min="10" max="10" width="0.5703125" style="13" customWidth="1"/>
    <col min="11" max="11" width="13.85546875" style="13" customWidth="1"/>
    <col min="12" max="12" width="0.7109375" style="13" customWidth="1"/>
    <col min="13" max="13" width="14" style="13" customWidth="1"/>
    <col min="14" max="14" width="1.7109375" style="13" customWidth="1"/>
    <col min="15" max="15" width="12.7109375" style="13" hidden="1" customWidth="1"/>
    <col min="16" max="16" width="13.28515625" style="13" hidden="1" customWidth="1"/>
    <col min="17" max="17" width="9.140625" style="13"/>
    <col min="18" max="18" width="10.140625" style="13" customWidth="1"/>
    <col min="19" max="16384" width="9.140625" style="13"/>
  </cols>
  <sheetData>
    <row r="1" spans="1:15" x14ac:dyDescent="0.4">
      <c r="K1" s="153" t="s">
        <v>172</v>
      </c>
      <c r="L1" s="153"/>
      <c r="M1" s="153"/>
    </row>
    <row r="2" spans="1:15" x14ac:dyDescent="0.4">
      <c r="A2" s="142" t="s">
        <v>52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5" x14ac:dyDescent="0.4">
      <c r="A3" s="147" t="s">
        <v>29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</row>
    <row r="4" spans="1:15" x14ac:dyDescent="0.4">
      <c r="A4" s="147" t="str">
        <f>+'งบกำไรขาดทุน Q3_64'!A4:L4</f>
        <v>สำหรับงวดเก้าเดือนสิ้นสุดวันที่ 30 กันยายน 2564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</row>
    <row r="5" spans="1:15" x14ac:dyDescent="0.4">
      <c r="A5" s="130"/>
      <c r="B5" s="130"/>
      <c r="C5" s="130"/>
      <c r="D5" s="130"/>
      <c r="E5" s="130"/>
      <c r="F5" s="130"/>
      <c r="G5" s="150" t="s">
        <v>13</v>
      </c>
      <c r="H5" s="150"/>
      <c r="I5" s="150"/>
      <c r="J5" s="150"/>
      <c r="K5" s="150"/>
      <c r="L5" s="150"/>
      <c r="M5" s="150"/>
    </row>
    <row r="6" spans="1:15" x14ac:dyDescent="0.4">
      <c r="G6" s="150" t="s">
        <v>34</v>
      </c>
      <c r="H6" s="150"/>
      <c r="I6" s="150"/>
      <c r="J6" s="4"/>
      <c r="K6" s="150" t="s">
        <v>35</v>
      </c>
      <c r="L6" s="150"/>
      <c r="M6" s="150"/>
    </row>
    <row r="7" spans="1:15" x14ac:dyDescent="0.4">
      <c r="G7" s="143" t="s">
        <v>225</v>
      </c>
      <c r="H7" s="143"/>
      <c r="I7" s="143"/>
      <c r="J7" s="143"/>
      <c r="K7" s="143"/>
      <c r="L7" s="143"/>
      <c r="M7" s="143"/>
    </row>
    <row r="8" spans="1:15" ht="18.95" customHeight="1" x14ac:dyDescent="0.4">
      <c r="G8" s="30" t="s">
        <v>203</v>
      </c>
      <c r="H8" s="129"/>
      <c r="I8" s="30" t="s">
        <v>177</v>
      </c>
      <c r="J8" s="20"/>
      <c r="K8" s="30" t="str">
        <f>+G8</f>
        <v>2564</v>
      </c>
      <c r="L8" s="129"/>
      <c r="M8" s="30" t="str">
        <f>+I8</f>
        <v>2563</v>
      </c>
      <c r="N8" s="114"/>
      <c r="O8" s="20"/>
    </row>
    <row r="9" spans="1:15" x14ac:dyDescent="0.4">
      <c r="A9" s="104" t="s">
        <v>30</v>
      </c>
      <c r="B9" s="104"/>
      <c r="C9" s="104"/>
      <c r="D9" s="104"/>
      <c r="F9" s="14"/>
      <c r="G9" s="104"/>
      <c r="H9" s="104"/>
      <c r="I9" s="104"/>
      <c r="J9" s="104"/>
      <c r="K9" s="104"/>
      <c r="L9" s="29"/>
      <c r="M9" s="104"/>
    </row>
    <row r="10" spans="1:15" x14ac:dyDescent="0.4">
      <c r="A10" s="104"/>
      <c r="B10" s="104" t="s">
        <v>121</v>
      </c>
      <c r="C10" s="104"/>
      <c r="D10" s="104"/>
      <c r="E10" s="14"/>
      <c r="F10" s="14"/>
      <c r="G10" s="53">
        <f>'งบกำไรขาดทุน Q3_64'!F33</f>
        <v>242437391.24000016</v>
      </c>
      <c r="H10" s="53"/>
      <c r="I10" s="53">
        <f>'งบกำไรขาดทุน Q3_64'!H33</f>
        <v>-30557528.110000014</v>
      </c>
      <c r="J10" s="53"/>
      <c r="K10" s="53">
        <f>'งบกำไรขาดทุน Q3_64'!J33</f>
        <v>224304887.35000002</v>
      </c>
      <c r="L10" s="53"/>
      <c r="M10" s="53">
        <f>'งบกำไรขาดทุน Q3_64'!L33</f>
        <v>-80905963.630000025</v>
      </c>
    </row>
    <row r="11" spans="1:15" x14ac:dyDescent="0.4">
      <c r="A11" s="104"/>
      <c r="B11" s="104" t="s">
        <v>31</v>
      </c>
      <c r="C11" s="104"/>
      <c r="D11" s="104"/>
      <c r="E11" s="14"/>
      <c r="F11" s="14"/>
      <c r="G11" s="53"/>
      <c r="H11" s="53"/>
      <c r="I11" s="53"/>
      <c r="J11" s="53"/>
      <c r="K11" s="53"/>
      <c r="L11" s="53"/>
      <c r="M11" s="53"/>
    </row>
    <row r="12" spans="1:15" x14ac:dyDescent="0.4">
      <c r="A12" s="104"/>
      <c r="B12" s="104"/>
      <c r="C12" s="29" t="s">
        <v>4</v>
      </c>
      <c r="E12" s="15" t="s">
        <v>209</v>
      </c>
      <c r="F12" s="14"/>
      <c r="G12" s="53">
        <v>3823776.14</v>
      </c>
      <c r="H12" s="53"/>
      <c r="I12" s="53">
        <v>3280228.55</v>
      </c>
      <c r="J12" s="53"/>
      <c r="K12" s="53">
        <v>3769741.04</v>
      </c>
      <c r="L12" s="53"/>
      <c r="M12" s="53">
        <v>3280228.55</v>
      </c>
    </row>
    <row r="13" spans="1:15" x14ac:dyDescent="0.4">
      <c r="A13" s="104"/>
      <c r="B13" s="104"/>
      <c r="C13" s="29" t="s">
        <v>207</v>
      </c>
      <c r="E13" s="15"/>
      <c r="F13" s="14"/>
      <c r="G13" s="53"/>
      <c r="H13" s="53"/>
      <c r="I13" s="53"/>
      <c r="J13" s="53"/>
      <c r="K13" s="53"/>
      <c r="L13" s="53"/>
      <c r="M13" s="53"/>
    </row>
    <row r="14" spans="1:15" x14ac:dyDescent="0.4">
      <c r="A14" s="104"/>
      <c r="B14" s="104"/>
      <c r="C14" s="29"/>
      <c r="D14" s="116" t="s">
        <v>208</v>
      </c>
      <c r="E14" s="61">
        <v>9.4</v>
      </c>
      <c r="F14" s="15"/>
      <c r="G14" s="53">
        <v>-288653854.99000001</v>
      </c>
      <c r="H14" s="68"/>
      <c r="I14" s="53">
        <v>73291692.060000002</v>
      </c>
      <c r="J14" s="68"/>
      <c r="K14" s="53">
        <v>-71706465.829999998</v>
      </c>
      <c r="L14" s="53"/>
      <c r="M14" s="53">
        <v>148116816.08000001</v>
      </c>
    </row>
    <row r="15" spans="1:15" x14ac:dyDescent="0.4">
      <c r="A15" s="104"/>
      <c r="B15" s="104"/>
      <c r="C15" s="29" t="s">
        <v>204</v>
      </c>
      <c r="E15" s="15" t="s">
        <v>218</v>
      </c>
      <c r="F15" s="15"/>
      <c r="G15" s="53">
        <v>23220000</v>
      </c>
      <c r="H15" s="68"/>
      <c r="I15" s="53">
        <v>0</v>
      </c>
      <c r="J15" s="68"/>
      <c r="K15" s="53">
        <v>23220000</v>
      </c>
      <c r="L15" s="53"/>
      <c r="M15" s="53">
        <v>0</v>
      </c>
    </row>
    <row r="16" spans="1:15" x14ac:dyDescent="0.4">
      <c r="A16" s="104"/>
      <c r="B16" s="104"/>
      <c r="C16" s="29" t="s">
        <v>234</v>
      </c>
      <c r="E16" s="15"/>
      <c r="F16" s="15"/>
      <c r="G16" s="53">
        <v>7820000</v>
      </c>
      <c r="H16" s="68"/>
      <c r="I16" s="53">
        <v>0</v>
      </c>
      <c r="J16" s="68"/>
      <c r="K16" s="53">
        <v>7820000</v>
      </c>
      <c r="L16" s="53"/>
      <c r="M16" s="53">
        <v>0</v>
      </c>
    </row>
    <row r="17" spans="1:13" x14ac:dyDescent="0.4">
      <c r="A17" s="104"/>
      <c r="B17" s="104"/>
      <c r="C17" s="29" t="s">
        <v>156</v>
      </c>
      <c r="E17" s="61"/>
      <c r="F17" s="15"/>
      <c r="G17" s="53">
        <v>-10558170.23</v>
      </c>
      <c r="H17" s="68"/>
      <c r="I17" s="53">
        <v>-17966868.120000001</v>
      </c>
      <c r="J17" s="68"/>
      <c r="K17" s="53">
        <v>-9010330.4600000009</v>
      </c>
      <c r="L17" s="53"/>
      <c r="M17" s="53">
        <v>-17105768.120000001</v>
      </c>
    </row>
    <row r="18" spans="1:13" ht="18" customHeight="1" x14ac:dyDescent="0.4">
      <c r="A18" s="104"/>
      <c r="B18" s="104"/>
      <c r="C18" s="29" t="s">
        <v>102</v>
      </c>
      <c r="E18" s="14">
        <v>19</v>
      </c>
      <c r="F18" s="15"/>
      <c r="G18" s="53">
        <v>2539686</v>
      </c>
      <c r="H18" s="68"/>
      <c r="I18" s="53">
        <v>1891924</v>
      </c>
      <c r="J18" s="68"/>
      <c r="K18" s="53">
        <v>2416682</v>
      </c>
      <c r="L18" s="53"/>
      <c r="M18" s="53">
        <v>1750992</v>
      </c>
    </row>
    <row r="19" spans="1:13" x14ac:dyDescent="0.4">
      <c r="C19" s="5" t="s">
        <v>122</v>
      </c>
      <c r="E19" s="7">
        <v>15.1</v>
      </c>
      <c r="G19" s="13">
        <v>64051217.850000001</v>
      </c>
      <c r="I19" s="13">
        <v>30605585.16</v>
      </c>
      <c r="K19" s="13">
        <v>64051217.850000001</v>
      </c>
      <c r="M19" s="13">
        <v>30605585.16</v>
      </c>
    </row>
    <row r="20" spans="1:13" x14ac:dyDescent="0.4">
      <c r="A20" s="104"/>
      <c r="B20" s="104"/>
      <c r="C20" s="5" t="s">
        <v>120</v>
      </c>
      <c r="E20" s="61"/>
      <c r="F20" s="15"/>
      <c r="G20" s="68">
        <v>-4324871.07</v>
      </c>
      <c r="H20" s="68"/>
      <c r="I20" s="68">
        <v>-35040927.840000004</v>
      </c>
      <c r="J20" s="68"/>
      <c r="K20" s="68">
        <v>-11966872.050000001</v>
      </c>
      <c r="L20" s="68"/>
      <c r="M20" s="68">
        <v>-34903519.439999998</v>
      </c>
    </row>
    <row r="21" spans="1:13" x14ac:dyDescent="0.4">
      <c r="A21" s="104"/>
      <c r="B21" s="104"/>
      <c r="C21" s="29" t="s">
        <v>82</v>
      </c>
      <c r="E21" s="15"/>
      <c r="F21" s="15"/>
      <c r="G21" s="70">
        <v>6195136.9500000002</v>
      </c>
      <c r="H21" s="68"/>
      <c r="I21" s="70">
        <v>2381917.77</v>
      </c>
      <c r="J21" s="68"/>
      <c r="K21" s="70">
        <v>6195136.9500000002</v>
      </c>
      <c r="L21" s="68"/>
      <c r="M21" s="70">
        <v>2381917.77</v>
      </c>
    </row>
    <row r="22" spans="1:13" x14ac:dyDescent="0.4">
      <c r="A22" s="104"/>
      <c r="B22" s="104" t="s">
        <v>66</v>
      </c>
      <c r="C22" s="104"/>
      <c r="D22" s="104"/>
      <c r="E22" s="15"/>
      <c r="F22" s="15"/>
      <c r="G22" s="53">
        <f>+SUM(G10:G21)</f>
        <v>46550311.890000142</v>
      </c>
      <c r="H22" s="68"/>
      <c r="I22" s="53">
        <f>+SUM(I10:I21)</f>
        <v>27886023.46999998</v>
      </c>
      <c r="J22" s="68"/>
      <c r="K22" s="53">
        <f>+SUM(K10:K21)</f>
        <v>239093996.84999996</v>
      </c>
      <c r="L22" s="68"/>
      <c r="M22" s="53">
        <f>+SUM(M10:M21)</f>
        <v>53220288.369999982</v>
      </c>
    </row>
    <row r="23" spans="1:13" x14ac:dyDescent="0.4">
      <c r="A23" s="104"/>
      <c r="B23" s="104" t="s">
        <v>57</v>
      </c>
      <c r="C23" s="104"/>
      <c r="D23" s="104"/>
      <c r="E23" s="15"/>
      <c r="F23" s="15"/>
      <c r="G23" s="43"/>
      <c r="H23" s="60"/>
      <c r="I23" s="43"/>
      <c r="J23" s="60"/>
      <c r="K23" s="43"/>
      <c r="L23" s="60"/>
      <c r="M23" s="43"/>
    </row>
    <row r="24" spans="1:13" x14ac:dyDescent="0.4">
      <c r="A24" s="104"/>
      <c r="B24" s="104"/>
      <c r="C24" s="5" t="s">
        <v>185</v>
      </c>
      <c r="D24" s="104"/>
      <c r="E24" s="22">
        <v>9.3000000000000007</v>
      </c>
      <c r="F24" s="14"/>
      <c r="G24" s="53">
        <v>446436446.04000002</v>
      </c>
      <c r="H24" s="53"/>
      <c r="I24" s="53">
        <v>52096675.93</v>
      </c>
      <c r="J24" s="53"/>
      <c r="K24" s="53">
        <v>479538221.04000002</v>
      </c>
      <c r="L24" s="53"/>
      <c r="M24" s="53">
        <v>38148402.329999998</v>
      </c>
    </row>
    <row r="25" spans="1:13" x14ac:dyDescent="0.4">
      <c r="A25" s="104"/>
      <c r="B25" s="104"/>
      <c r="C25" s="104" t="s">
        <v>84</v>
      </c>
      <c r="D25" s="104"/>
      <c r="E25" s="14">
        <v>5</v>
      </c>
      <c r="F25" s="14"/>
      <c r="G25" s="53">
        <v>-131764394.52</v>
      </c>
      <c r="H25" s="53"/>
      <c r="I25" s="53">
        <v>12757697.34</v>
      </c>
      <c r="J25" s="53"/>
      <c r="K25" s="53">
        <v>-78981989.010000005</v>
      </c>
      <c r="L25" s="53"/>
      <c r="M25" s="53">
        <v>11313197.34</v>
      </c>
    </row>
    <row r="26" spans="1:13" x14ac:dyDescent="0.4">
      <c r="A26" s="104"/>
      <c r="B26" s="104"/>
      <c r="C26" s="104" t="s">
        <v>83</v>
      </c>
      <c r="D26" s="104"/>
      <c r="E26" s="22">
        <v>3.2</v>
      </c>
      <c r="F26" s="14"/>
      <c r="G26" s="53">
        <v>6642107.7400000002</v>
      </c>
      <c r="H26" s="53"/>
      <c r="I26" s="53">
        <v>11840745.640000001</v>
      </c>
      <c r="J26" s="53"/>
      <c r="K26" s="53">
        <v>0</v>
      </c>
      <c r="L26" s="53"/>
      <c r="M26" s="53">
        <v>4899492.4800000004</v>
      </c>
    </row>
    <row r="27" spans="1:13" x14ac:dyDescent="0.4">
      <c r="A27" s="104"/>
      <c r="B27" s="104"/>
      <c r="C27" s="104" t="s">
        <v>197</v>
      </c>
      <c r="D27" s="104"/>
      <c r="E27" s="14">
        <v>6</v>
      </c>
      <c r="F27" s="14"/>
      <c r="G27" s="53">
        <v>-70841944.989999995</v>
      </c>
      <c r="H27" s="53"/>
      <c r="I27" s="53">
        <v>31619720</v>
      </c>
      <c r="J27" s="53"/>
      <c r="K27" s="53">
        <v>-1149531.2</v>
      </c>
      <c r="L27" s="53"/>
      <c r="M27" s="53">
        <v>31622506.620000001</v>
      </c>
    </row>
    <row r="28" spans="1:13" x14ac:dyDescent="0.4">
      <c r="A28" s="104"/>
      <c r="B28" s="104"/>
      <c r="C28" s="104" t="s">
        <v>198</v>
      </c>
      <c r="D28" s="104"/>
      <c r="E28" s="22">
        <v>3.3</v>
      </c>
      <c r="F28" s="14"/>
      <c r="G28" s="53">
        <v>0</v>
      </c>
      <c r="H28" s="53"/>
      <c r="I28" s="53">
        <v>0</v>
      </c>
      <c r="J28" s="53"/>
      <c r="K28" s="53">
        <v>-28106921.84</v>
      </c>
      <c r="L28" s="53"/>
      <c r="M28" s="53">
        <v>29990.04</v>
      </c>
    </row>
    <row r="29" spans="1:13" x14ac:dyDescent="0.4">
      <c r="A29" s="104"/>
      <c r="B29" s="104"/>
      <c r="C29" s="104" t="s">
        <v>211</v>
      </c>
      <c r="D29" s="104"/>
      <c r="E29" s="14">
        <v>7</v>
      </c>
      <c r="F29" s="14"/>
      <c r="G29" s="53">
        <v>-968934077.96000004</v>
      </c>
      <c r="H29" s="53"/>
      <c r="I29" s="53">
        <v>0</v>
      </c>
      <c r="J29" s="53"/>
      <c r="K29" s="53">
        <v>-26813.71</v>
      </c>
      <c r="L29" s="53"/>
      <c r="M29" s="53">
        <v>0</v>
      </c>
    </row>
    <row r="30" spans="1:13" x14ac:dyDescent="0.4">
      <c r="A30" s="104"/>
      <c r="B30" s="104"/>
      <c r="C30" s="104" t="s">
        <v>45</v>
      </c>
      <c r="D30" s="104"/>
      <c r="E30" s="14"/>
      <c r="F30" s="14"/>
      <c r="G30" s="53">
        <v>-789177.02</v>
      </c>
      <c r="H30" s="53"/>
      <c r="I30" s="53">
        <v>23233123.789999999</v>
      </c>
      <c r="J30" s="53"/>
      <c r="K30" s="53">
        <v>-753547.39</v>
      </c>
      <c r="L30" s="53"/>
      <c r="M30" s="53">
        <v>22731632.359999999</v>
      </c>
    </row>
    <row r="31" spans="1:13" x14ac:dyDescent="0.4">
      <c r="A31" s="104"/>
      <c r="B31" s="104"/>
      <c r="C31" s="104" t="s">
        <v>47</v>
      </c>
      <c r="D31" s="104"/>
      <c r="E31" s="8"/>
      <c r="F31" s="14"/>
      <c r="G31" s="53">
        <v>-556400</v>
      </c>
      <c r="H31" s="53"/>
      <c r="I31" s="53">
        <v>256243013.72999999</v>
      </c>
      <c r="J31" s="53"/>
      <c r="K31" s="53">
        <v>75600</v>
      </c>
      <c r="L31" s="53"/>
      <c r="M31" s="53">
        <v>256243013.72999999</v>
      </c>
    </row>
    <row r="32" spans="1:13" x14ac:dyDescent="0.4">
      <c r="A32" s="104"/>
      <c r="B32" s="104" t="s">
        <v>58</v>
      </c>
      <c r="C32" s="104"/>
      <c r="D32" s="104"/>
      <c r="E32" s="14"/>
      <c r="F32" s="14"/>
      <c r="G32" s="53"/>
      <c r="H32" s="53"/>
      <c r="I32" s="53"/>
      <c r="J32" s="53"/>
      <c r="K32" s="53"/>
      <c r="L32" s="53"/>
      <c r="M32" s="53"/>
    </row>
    <row r="33" spans="1:25" x14ac:dyDescent="0.4">
      <c r="A33" s="104"/>
      <c r="B33" s="104"/>
      <c r="C33" s="104" t="s">
        <v>85</v>
      </c>
      <c r="D33" s="104"/>
      <c r="E33" s="14">
        <v>17</v>
      </c>
      <c r="F33" s="14"/>
      <c r="G33" s="53">
        <v>-833003.88</v>
      </c>
      <c r="H33" s="53"/>
      <c r="I33" s="53">
        <v>-199440124.02000001</v>
      </c>
      <c r="J33" s="53"/>
      <c r="K33" s="53">
        <v>0</v>
      </c>
      <c r="L33" s="53"/>
      <c r="M33" s="53">
        <v>-194140800</v>
      </c>
    </row>
    <row r="34" spans="1:25" x14ac:dyDescent="0.4">
      <c r="A34" s="104"/>
      <c r="B34" s="104"/>
      <c r="C34" s="104" t="s">
        <v>86</v>
      </c>
      <c r="D34" s="104"/>
      <c r="E34" s="22"/>
      <c r="F34" s="14"/>
      <c r="G34" s="53">
        <v>0</v>
      </c>
      <c r="H34" s="53"/>
      <c r="I34" s="53">
        <v>0</v>
      </c>
      <c r="J34" s="53"/>
      <c r="K34" s="53">
        <v>0</v>
      </c>
      <c r="L34" s="53"/>
      <c r="M34" s="53">
        <v>-89540000</v>
      </c>
    </row>
    <row r="35" spans="1:25" x14ac:dyDescent="0.4">
      <c r="A35" s="104"/>
      <c r="B35" s="104"/>
      <c r="C35" s="104" t="s">
        <v>199</v>
      </c>
      <c r="D35" s="104"/>
      <c r="E35" s="14">
        <v>18</v>
      </c>
      <c r="F35" s="14"/>
      <c r="G35" s="53">
        <v>-9598080.8900000006</v>
      </c>
      <c r="H35" s="53"/>
      <c r="I35" s="53">
        <v>-52125031.43</v>
      </c>
      <c r="J35" s="53"/>
      <c r="K35" s="53">
        <v>1606217.47</v>
      </c>
      <c r="L35" s="53"/>
      <c r="M35" s="53">
        <v>-48931190.200000003</v>
      </c>
    </row>
    <row r="36" spans="1:25" x14ac:dyDescent="0.4">
      <c r="A36" s="104"/>
      <c r="B36" s="104"/>
      <c r="C36" s="104" t="s">
        <v>50</v>
      </c>
      <c r="D36" s="104"/>
      <c r="E36" s="14"/>
      <c r="F36" s="14"/>
      <c r="G36" s="53">
        <v>5136371.76</v>
      </c>
      <c r="H36" s="53"/>
      <c r="I36" s="53">
        <v>-157502082.16</v>
      </c>
      <c r="J36" s="53"/>
      <c r="K36" s="53">
        <v>5326208.17</v>
      </c>
      <c r="L36" s="53"/>
      <c r="M36" s="53">
        <v>-157275441.22</v>
      </c>
    </row>
    <row r="37" spans="1:25" x14ac:dyDescent="0.4">
      <c r="A37" s="104"/>
      <c r="B37" s="104"/>
      <c r="C37" s="104" t="s">
        <v>149</v>
      </c>
      <c r="D37" s="104"/>
      <c r="E37" s="14"/>
      <c r="F37" s="14"/>
      <c r="G37" s="70">
        <v>8662612</v>
      </c>
      <c r="H37" s="53"/>
      <c r="I37" s="70">
        <v>1891924</v>
      </c>
      <c r="J37" s="53"/>
      <c r="K37" s="70">
        <v>8622210</v>
      </c>
      <c r="L37" s="53"/>
      <c r="M37" s="70">
        <v>1750992</v>
      </c>
    </row>
    <row r="38" spans="1:25" s="104" customFormat="1" x14ac:dyDescent="0.4">
      <c r="B38" s="104" t="s">
        <v>70</v>
      </c>
      <c r="E38" s="14"/>
      <c r="F38" s="14"/>
      <c r="G38" s="53">
        <f>SUM(G22:G37)</f>
        <v>-669889229.8299998</v>
      </c>
      <c r="H38" s="53"/>
      <c r="I38" s="53">
        <f>SUM(I22:I37)</f>
        <v>8501686.2899999619</v>
      </c>
      <c r="J38" s="53"/>
      <c r="K38" s="53">
        <f>SUM(K22:K37)</f>
        <v>625243650.37999988</v>
      </c>
      <c r="L38" s="53"/>
      <c r="M38" s="53">
        <f>SUM(M22:M37)</f>
        <v>-69927916.150000021</v>
      </c>
    </row>
    <row r="39" spans="1:25" s="104" customFormat="1" x14ac:dyDescent="0.4">
      <c r="C39" s="104" t="s">
        <v>71</v>
      </c>
      <c r="E39" s="14"/>
      <c r="F39" s="14"/>
      <c r="G39" s="53">
        <v>-6195136.9500000002</v>
      </c>
      <c r="H39" s="53"/>
      <c r="I39" s="53">
        <v>-2381917.77</v>
      </c>
      <c r="J39" s="53"/>
      <c r="K39" s="53">
        <v>-6195136.9500000002</v>
      </c>
      <c r="L39" s="53"/>
      <c r="M39" s="53">
        <v>-2381917.77</v>
      </c>
    </row>
    <row r="40" spans="1:25" s="104" customFormat="1" x14ac:dyDescent="0.4">
      <c r="C40" s="104" t="s">
        <v>72</v>
      </c>
      <c r="E40" s="14"/>
      <c r="F40" s="14"/>
      <c r="G40" s="53">
        <v>-29574323.239999998</v>
      </c>
      <c r="H40" s="53"/>
      <c r="I40" s="53">
        <v>-17631992.530000001</v>
      </c>
      <c r="J40" s="53"/>
      <c r="K40" s="53">
        <v>-29574323.239999998</v>
      </c>
      <c r="L40" s="53"/>
      <c r="M40" s="53">
        <v>-17486853.879999999</v>
      </c>
    </row>
    <row r="41" spans="1:25" x14ac:dyDescent="0.4">
      <c r="A41" s="104"/>
      <c r="B41" s="104"/>
      <c r="C41" s="104"/>
      <c r="D41" s="104" t="s">
        <v>73</v>
      </c>
      <c r="E41" s="14"/>
      <c r="F41" s="14"/>
      <c r="G41" s="65">
        <f>SUM(G38:G40)</f>
        <v>-705658690.01999986</v>
      </c>
      <c r="H41" s="53"/>
      <c r="I41" s="65">
        <f>SUM(I38:I40)</f>
        <v>-11512224.010000039</v>
      </c>
      <c r="J41" s="53"/>
      <c r="K41" s="65">
        <f>SUM(K38:K40)</f>
        <v>589474190.18999982</v>
      </c>
      <c r="L41" s="53"/>
      <c r="M41" s="65">
        <f>SUM(M38:M40)</f>
        <v>-89796687.800000012</v>
      </c>
    </row>
    <row r="42" spans="1:25" x14ac:dyDescent="0.4">
      <c r="A42" s="104"/>
      <c r="B42" s="104"/>
      <c r="C42" s="104"/>
      <c r="D42" s="104"/>
      <c r="E42" s="14"/>
      <c r="F42" s="14"/>
      <c r="G42" s="68"/>
      <c r="H42" s="53"/>
      <c r="I42" s="68"/>
      <c r="J42" s="53"/>
      <c r="K42" s="68"/>
      <c r="L42" s="53"/>
      <c r="M42" s="68"/>
    </row>
    <row r="43" spans="1:25" x14ac:dyDescent="0.4">
      <c r="A43" s="5" t="s">
        <v>168</v>
      </c>
      <c r="B43" s="104"/>
      <c r="C43" s="104"/>
      <c r="D43" s="104"/>
      <c r="E43" s="14"/>
      <c r="F43" s="14"/>
      <c r="G43" s="68"/>
      <c r="H43" s="53"/>
      <c r="I43" s="68"/>
      <c r="J43" s="53"/>
      <c r="K43" s="68"/>
      <c r="L43" s="53"/>
      <c r="M43" s="68"/>
    </row>
    <row r="44" spans="1:25" x14ac:dyDescent="0.4">
      <c r="A44" s="5"/>
      <c r="B44" s="104"/>
      <c r="C44" s="104"/>
      <c r="D44" s="104"/>
      <c r="E44" s="14"/>
      <c r="F44" s="14"/>
      <c r="G44" s="16"/>
      <c r="H44" s="8"/>
      <c r="I44" s="16"/>
      <c r="J44" s="8"/>
      <c r="K44" s="16"/>
      <c r="L44" s="8"/>
      <c r="M44" s="16"/>
    </row>
    <row r="45" spans="1:25" x14ac:dyDescent="0.4">
      <c r="A45" s="5"/>
      <c r="B45" s="104"/>
      <c r="C45" s="104"/>
      <c r="D45" s="104"/>
      <c r="E45" s="14"/>
      <c r="F45" s="14"/>
      <c r="G45" s="16"/>
      <c r="H45" s="8"/>
      <c r="I45" s="16"/>
      <c r="J45" s="8"/>
      <c r="K45" s="16"/>
      <c r="L45" s="8"/>
      <c r="M45" s="16"/>
    </row>
    <row r="46" spans="1:25" x14ac:dyDescent="0.4">
      <c r="A46" s="5"/>
      <c r="B46" s="104"/>
      <c r="C46" s="104"/>
      <c r="D46" s="104"/>
      <c r="E46" s="14"/>
      <c r="F46" s="14"/>
      <c r="G46" s="16"/>
      <c r="H46" s="8"/>
      <c r="I46" s="16"/>
      <c r="J46" s="8"/>
      <c r="K46" s="16"/>
      <c r="L46" s="8"/>
      <c r="M46" s="16"/>
    </row>
    <row r="47" spans="1:25" x14ac:dyDescent="0.4">
      <c r="A47" s="5"/>
      <c r="B47" s="104"/>
      <c r="C47" s="104"/>
      <c r="D47" s="104"/>
      <c r="E47" s="14"/>
      <c r="F47" s="14"/>
      <c r="G47" s="16"/>
      <c r="H47" s="8"/>
      <c r="I47" s="16"/>
      <c r="J47" s="8"/>
      <c r="K47" s="16"/>
      <c r="L47" s="8"/>
      <c r="M47" s="16"/>
    </row>
    <row r="48" spans="1:25" s="5" customFormat="1" x14ac:dyDescent="0.4">
      <c r="A48" s="129"/>
      <c r="B48" s="17" t="s">
        <v>21</v>
      </c>
      <c r="C48" s="129"/>
      <c r="D48" s="17"/>
      <c r="E48" s="129"/>
      <c r="F48" s="17" t="s">
        <v>21</v>
      </c>
      <c r="G48" s="129"/>
      <c r="H48" s="129"/>
      <c r="I48" s="129"/>
      <c r="J48" s="129"/>
      <c r="K48" s="129"/>
      <c r="L48" s="129"/>
      <c r="M48" s="129"/>
      <c r="N48" s="105"/>
      <c r="O48" s="105"/>
      <c r="P48" s="16"/>
      <c r="Q48" s="105"/>
      <c r="R48" s="105"/>
      <c r="S48" s="105"/>
      <c r="T48" s="105"/>
      <c r="U48" s="105"/>
      <c r="V48" s="105"/>
      <c r="W48" s="105"/>
      <c r="X48" s="105"/>
      <c r="Y48" s="105"/>
    </row>
    <row r="49" spans="1:25" s="5" customFormat="1" x14ac:dyDescent="0.4">
      <c r="A49" s="129"/>
      <c r="B49" s="17"/>
      <c r="C49" s="129"/>
      <c r="D49" s="17"/>
      <c r="E49" s="129"/>
      <c r="F49" s="17"/>
      <c r="G49" s="129"/>
      <c r="H49" s="129"/>
      <c r="I49" s="129"/>
      <c r="J49" s="129"/>
      <c r="K49" s="129"/>
      <c r="L49" s="129"/>
      <c r="M49" s="129"/>
      <c r="N49" s="105"/>
      <c r="O49" s="105"/>
      <c r="P49" s="16"/>
      <c r="Q49" s="105"/>
      <c r="R49" s="105"/>
      <c r="S49" s="105"/>
      <c r="T49" s="105"/>
      <c r="U49" s="105"/>
      <c r="V49" s="105"/>
      <c r="W49" s="105"/>
      <c r="X49" s="105"/>
      <c r="Y49" s="105"/>
    </row>
    <row r="50" spans="1:25" s="5" customFormat="1" x14ac:dyDescent="0.4">
      <c r="A50" s="129"/>
      <c r="B50" s="17"/>
      <c r="C50" s="129"/>
      <c r="D50" s="17"/>
      <c r="E50" s="129"/>
      <c r="F50" s="17"/>
      <c r="G50" s="129"/>
      <c r="H50" s="129"/>
      <c r="I50" s="129"/>
      <c r="J50" s="129"/>
      <c r="K50" s="154" t="s">
        <v>172</v>
      </c>
      <c r="L50" s="154"/>
      <c r="M50" s="154"/>
      <c r="N50" s="105"/>
      <c r="O50" s="105"/>
      <c r="P50" s="16"/>
      <c r="Q50" s="105"/>
      <c r="R50" s="105"/>
      <c r="S50" s="105"/>
      <c r="T50" s="105"/>
      <c r="U50" s="105"/>
      <c r="V50" s="105"/>
      <c r="W50" s="105"/>
      <c r="X50" s="105"/>
      <c r="Y50" s="105"/>
    </row>
    <row r="51" spans="1:25" x14ac:dyDescent="0.4">
      <c r="A51" s="142" t="s">
        <v>52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</row>
    <row r="52" spans="1:25" x14ac:dyDescent="0.4">
      <c r="A52" s="147" t="s">
        <v>29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</row>
    <row r="53" spans="1:25" x14ac:dyDescent="0.4">
      <c r="A53" s="147" t="str">
        <f>+A4</f>
        <v>สำหรับงวดเก้าเดือนสิ้นสุดวันที่ 30 กันยายน 2564</v>
      </c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</row>
    <row r="54" spans="1:25" ht="9.9499999999999993" customHeight="1" x14ac:dyDescent="0.4">
      <c r="A54" s="130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25" x14ac:dyDescent="0.4">
      <c r="A55" s="130"/>
      <c r="B55" s="130"/>
      <c r="C55" s="130"/>
      <c r="D55" s="130"/>
      <c r="E55" s="130"/>
      <c r="F55" s="130"/>
      <c r="G55" s="150" t="s">
        <v>13</v>
      </c>
      <c r="H55" s="150"/>
      <c r="I55" s="150"/>
      <c r="J55" s="150"/>
      <c r="K55" s="150"/>
      <c r="L55" s="150"/>
      <c r="M55" s="150"/>
    </row>
    <row r="56" spans="1:25" x14ac:dyDescent="0.4">
      <c r="G56" s="150" t="s">
        <v>34</v>
      </c>
      <c r="H56" s="150"/>
      <c r="I56" s="150"/>
      <c r="J56" s="4"/>
      <c r="K56" s="150" t="s">
        <v>35</v>
      </c>
      <c r="L56" s="150"/>
      <c r="M56" s="150"/>
    </row>
    <row r="57" spans="1:25" x14ac:dyDescent="0.4">
      <c r="G57" s="143" t="str">
        <f>+G7</f>
        <v>สำหรับงวดเก้าเดือนสิ้นสุดวันที่ 30 กันยายน</v>
      </c>
      <c r="H57" s="143"/>
      <c r="I57" s="143"/>
      <c r="J57" s="143"/>
      <c r="K57" s="143"/>
      <c r="L57" s="143"/>
      <c r="M57" s="143"/>
    </row>
    <row r="58" spans="1:25" ht="18.95" customHeight="1" x14ac:dyDescent="0.4">
      <c r="G58" s="30" t="str">
        <f>+G8</f>
        <v>2564</v>
      </c>
      <c r="H58" s="129"/>
      <c r="I58" s="30" t="str">
        <f>+I8</f>
        <v>2563</v>
      </c>
      <c r="J58" s="20"/>
      <c r="K58" s="30" t="str">
        <f>+K8</f>
        <v>2564</v>
      </c>
      <c r="L58" s="129"/>
      <c r="M58" s="30" t="str">
        <f>+M8</f>
        <v>2563</v>
      </c>
      <c r="N58" s="114"/>
      <c r="O58" s="20"/>
    </row>
    <row r="59" spans="1:25" x14ac:dyDescent="0.4">
      <c r="A59" s="104" t="s">
        <v>7</v>
      </c>
      <c r="B59" s="104"/>
      <c r="C59" s="104"/>
      <c r="D59" s="104"/>
      <c r="E59" s="14"/>
      <c r="F59" s="14"/>
      <c r="G59" s="8"/>
      <c r="H59" s="8"/>
      <c r="I59" s="8"/>
      <c r="J59" s="8"/>
      <c r="K59" s="8"/>
      <c r="L59" s="8"/>
      <c r="M59" s="8"/>
    </row>
    <row r="60" spans="1:25" ht="18" hidden="1" customHeight="1" x14ac:dyDescent="0.4">
      <c r="A60" s="104"/>
      <c r="B60" s="104" t="s">
        <v>157</v>
      </c>
      <c r="C60" s="104"/>
      <c r="D60" s="104"/>
      <c r="E60" s="129"/>
      <c r="F60" s="14"/>
      <c r="G60" s="53">
        <v>0</v>
      </c>
      <c r="H60" s="53"/>
      <c r="I60" s="53">
        <v>0</v>
      </c>
      <c r="J60" s="53"/>
      <c r="K60" s="8">
        <v>0</v>
      </c>
      <c r="L60" s="53"/>
      <c r="M60" s="8">
        <v>0</v>
      </c>
    </row>
    <row r="61" spans="1:25" x14ac:dyDescent="0.4">
      <c r="A61" s="104"/>
      <c r="B61" s="5" t="s">
        <v>189</v>
      </c>
      <c r="C61" s="104"/>
      <c r="D61" s="104"/>
      <c r="E61" s="129">
        <v>11</v>
      </c>
      <c r="F61" s="14"/>
      <c r="G61" s="53">
        <v>-66.22</v>
      </c>
      <c r="H61" s="53"/>
      <c r="I61" s="53">
        <v>-25.79</v>
      </c>
      <c r="J61" s="53"/>
      <c r="K61" s="53">
        <v>0</v>
      </c>
      <c r="L61" s="53"/>
      <c r="M61" s="53">
        <v>0</v>
      </c>
    </row>
    <row r="62" spans="1:25" s="104" customFormat="1" x14ac:dyDescent="0.4">
      <c r="B62" s="104" t="s">
        <v>74</v>
      </c>
      <c r="E62" s="14">
        <v>13</v>
      </c>
      <c r="F62" s="14"/>
      <c r="G62" s="53">
        <v>-10999898.619999999</v>
      </c>
      <c r="H62" s="53"/>
      <c r="I62" s="53">
        <v>-5429187.5999999996</v>
      </c>
      <c r="J62" s="53"/>
      <c r="K62" s="53">
        <v>-4524984.72</v>
      </c>
      <c r="L62" s="53"/>
      <c r="M62" s="53">
        <v>-5429187.5999999996</v>
      </c>
    </row>
    <row r="63" spans="1:25" x14ac:dyDescent="0.4">
      <c r="A63" s="104"/>
      <c r="B63" s="104" t="s">
        <v>158</v>
      </c>
      <c r="D63" s="104"/>
      <c r="E63" s="14" t="s">
        <v>210</v>
      </c>
      <c r="F63" s="14"/>
      <c r="G63" s="53">
        <v>500000</v>
      </c>
      <c r="H63" s="53"/>
      <c r="I63" s="53">
        <v>13000000</v>
      </c>
      <c r="J63" s="53"/>
      <c r="K63" s="53">
        <v>500000</v>
      </c>
      <c r="L63" s="53"/>
      <c r="M63" s="53">
        <v>13000000</v>
      </c>
    </row>
    <row r="64" spans="1:25" x14ac:dyDescent="0.4">
      <c r="A64" s="104"/>
      <c r="B64" s="104" t="s">
        <v>159</v>
      </c>
      <c r="D64" s="104"/>
      <c r="E64" s="22">
        <v>3.4</v>
      </c>
      <c r="F64" s="14"/>
      <c r="G64" s="53">
        <v>0</v>
      </c>
      <c r="H64" s="53"/>
      <c r="I64" s="53">
        <v>0</v>
      </c>
      <c r="J64" s="53"/>
      <c r="K64" s="53">
        <v>-1357727656.4000001</v>
      </c>
      <c r="L64" s="53"/>
      <c r="M64" s="53">
        <v>34600345</v>
      </c>
    </row>
    <row r="65" spans="1:16" x14ac:dyDescent="0.4">
      <c r="A65" s="104"/>
      <c r="B65" s="104" t="s">
        <v>156</v>
      </c>
      <c r="D65" s="104"/>
      <c r="E65" s="22"/>
      <c r="F65" s="14"/>
      <c r="G65" s="53">
        <v>10558170.23</v>
      </c>
      <c r="H65" s="53"/>
      <c r="I65" s="53">
        <v>17966868.120000001</v>
      </c>
      <c r="J65" s="53"/>
      <c r="K65" s="53">
        <v>9010330.4600000009</v>
      </c>
      <c r="L65" s="53"/>
      <c r="M65" s="53">
        <v>17105768.120000001</v>
      </c>
    </row>
    <row r="66" spans="1:16" hidden="1" x14ac:dyDescent="0.4">
      <c r="A66" s="104"/>
      <c r="B66" s="104" t="s">
        <v>165</v>
      </c>
      <c r="C66" s="104"/>
      <c r="D66" s="104"/>
      <c r="E66" s="129"/>
      <c r="F66" s="14"/>
      <c r="G66" s="53">
        <v>0</v>
      </c>
      <c r="H66" s="53"/>
      <c r="I66" s="53">
        <v>0</v>
      </c>
      <c r="J66" s="53"/>
      <c r="K66" s="53">
        <v>0</v>
      </c>
      <c r="L66" s="53"/>
      <c r="M66" s="53">
        <v>0</v>
      </c>
    </row>
    <row r="67" spans="1:16" x14ac:dyDescent="0.4">
      <c r="A67" s="104"/>
      <c r="B67" s="104"/>
      <c r="C67" s="104"/>
      <c r="D67" s="104" t="s">
        <v>67</v>
      </c>
      <c r="E67" s="14"/>
      <c r="F67" s="14"/>
      <c r="G67" s="65">
        <f>SUM(G60:G66)</f>
        <v>58205.390000000596</v>
      </c>
      <c r="H67" s="68"/>
      <c r="I67" s="65">
        <f>SUM(I60:I66)</f>
        <v>25537654.73</v>
      </c>
      <c r="J67" s="68"/>
      <c r="K67" s="65">
        <f>SUM(K60:K66)</f>
        <v>-1352742310.6600001</v>
      </c>
      <c r="L67" s="68"/>
      <c r="M67" s="65">
        <f>SUM(M60:M66)</f>
        <v>59276925.519999996</v>
      </c>
    </row>
    <row r="68" spans="1:16" x14ac:dyDescent="0.4">
      <c r="A68" s="104" t="s">
        <v>11</v>
      </c>
      <c r="B68" s="104"/>
      <c r="C68" s="104"/>
      <c r="D68" s="104"/>
      <c r="E68" s="14"/>
      <c r="F68" s="14"/>
      <c r="G68" s="68"/>
      <c r="H68" s="68"/>
      <c r="I68" s="68"/>
      <c r="J68" s="68"/>
      <c r="K68" s="68"/>
      <c r="L68" s="68"/>
      <c r="M68" s="68"/>
    </row>
    <row r="69" spans="1:16" s="104" customFormat="1" x14ac:dyDescent="0.4">
      <c r="B69" s="104" t="s">
        <v>160</v>
      </c>
      <c r="E69" s="14">
        <v>16</v>
      </c>
      <c r="F69" s="14"/>
      <c r="G69" s="53">
        <v>350000000</v>
      </c>
      <c r="H69" s="53"/>
      <c r="I69" s="53">
        <v>-350000000</v>
      </c>
      <c r="J69" s="53"/>
      <c r="K69" s="53">
        <v>350000000</v>
      </c>
      <c r="L69" s="53"/>
      <c r="M69" s="53">
        <v>-350000000</v>
      </c>
    </row>
    <row r="70" spans="1:16" s="104" customFormat="1" hidden="1" x14ac:dyDescent="0.4">
      <c r="B70" s="104" t="s">
        <v>125</v>
      </c>
      <c r="E70" s="22">
        <v>3.5</v>
      </c>
      <c r="F70" s="14"/>
      <c r="G70" s="53"/>
      <c r="H70" s="53"/>
      <c r="I70" s="53"/>
      <c r="J70" s="53"/>
      <c r="K70" s="53"/>
      <c r="L70" s="53"/>
      <c r="M70" s="53"/>
    </row>
    <row r="71" spans="1:16" s="104" customFormat="1" x14ac:dyDescent="0.4">
      <c r="B71" s="105" t="s">
        <v>144</v>
      </c>
      <c r="E71" s="14">
        <v>21</v>
      </c>
      <c r="F71" s="14"/>
      <c r="G71" s="53">
        <v>595997804.10000002</v>
      </c>
      <c r="H71" s="53"/>
      <c r="I71" s="53">
        <v>249805324.25</v>
      </c>
      <c r="J71" s="53"/>
      <c r="K71" s="68">
        <v>595997804.10000002</v>
      </c>
      <c r="L71" s="53"/>
      <c r="M71" s="68">
        <v>249805324.25</v>
      </c>
    </row>
    <row r="72" spans="1:16" s="104" customFormat="1" x14ac:dyDescent="0.4">
      <c r="B72" s="105" t="s">
        <v>182</v>
      </c>
      <c r="E72" s="22"/>
      <c r="F72" s="14"/>
      <c r="G72" s="53"/>
      <c r="H72" s="53"/>
      <c r="I72" s="53"/>
      <c r="J72" s="53"/>
      <c r="K72" s="68"/>
      <c r="L72" s="53"/>
      <c r="M72" s="68"/>
    </row>
    <row r="73" spans="1:16" s="104" customFormat="1" x14ac:dyDescent="0.4">
      <c r="B73" s="105"/>
      <c r="C73" s="104" t="s">
        <v>183</v>
      </c>
      <c r="E73" s="22"/>
      <c r="F73" s="14"/>
      <c r="G73" s="68">
        <v>3470892.23</v>
      </c>
      <c r="H73" s="68"/>
      <c r="I73" s="68">
        <v>-617950</v>
      </c>
      <c r="J73" s="68"/>
      <c r="K73" s="68">
        <v>3470892.23</v>
      </c>
      <c r="L73" s="68"/>
      <c r="M73" s="68">
        <v>-617950</v>
      </c>
    </row>
    <row r="74" spans="1:16" s="104" customFormat="1" x14ac:dyDescent="0.4">
      <c r="B74" s="105" t="s">
        <v>213</v>
      </c>
      <c r="E74" s="14">
        <v>23</v>
      </c>
      <c r="F74" s="14"/>
      <c r="G74" s="70">
        <v>-223136712.5</v>
      </c>
      <c r="H74" s="53"/>
      <c r="I74" s="70">
        <v>-311811325.18000001</v>
      </c>
      <c r="J74" s="53"/>
      <c r="K74" s="70">
        <v>-223136712.5</v>
      </c>
      <c r="L74" s="53"/>
      <c r="M74" s="70">
        <v>-311811325.18000001</v>
      </c>
    </row>
    <row r="75" spans="1:16" x14ac:dyDescent="0.4">
      <c r="A75" s="104"/>
      <c r="B75" s="104"/>
      <c r="C75" s="104"/>
      <c r="D75" s="104" t="s">
        <v>68</v>
      </c>
      <c r="E75" s="14"/>
      <c r="F75" s="14"/>
      <c r="G75" s="70">
        <f>SUM(G69:G74)</f>
        <v>726331983.83000004</v>
      </c>
      <c r="H75" s="68"/>
      <c r="I75" s="70">
        <f>SUM(I69:I74)</f>
        <v>-412623950.93000001</v>
      </c>
      <c r="J75" s="68"/>
      <c r="K75" s="70">
        <f>SUM(K69:K74)</f>
        <v>726331983.83000004</v>
      </c>
      <c r="L75" s="68"/>
      <c r="M75" s="70">
        <f>SUM(M69:M74)</f>
        <v>-412623950.93000001</v>
      </c>
    </row>
    <row r="76" spans="1:16" x14ac:dyDescent="0.4">
      <c r="A76" s="104" t="s">
        <v>53</v>
      </c>
      <c r="B76" s="104"/>
      <c r="C76" s="104"/>
      <c r="D76" s="104"/>
      <c r="E76" s="14"/>
      <c r="F76" s="14"/>
      <c r="G76" s="65">
        <v>26344834.760000002</v>
      </c>
      <c r="H76" s="68"/>
      <c r="I76" s="65">
        <v>5116178.3899999997</v>
      </c>
      <c r="J76" s="68"/>
      <c r="K76" s="70">
        <v>0</v>
      </c>
      <c r="L76" s="68"/>
      <c r="M76" s="70">
        <v>0</v>
      </c>
    </row>
    <row r="77" spans="1:16" x14ac:dyDescent="0.4">
      <c r="A77" s="104" t="s">
        <v>12</v>
      </c>
      <c r="B77" s="104"/>
      <c r="C77" s="104"/>
      <c r="D77" s="104"/>
      <c r="E77" s="14"/>
      <c r="F77" s="14"/>
      <c r="G77" s="87">
        <f>+G75+G67+G41+G76</f>
        <v>47076333.960000172</v>
      </c>
      <c r="H77" s="53"/>
      <c r="I77" s="87">
        <f>+I75+I67+I41+I76</f>
        <v>-393482341.82000005</v>
      </c>
      <c r="J77" s="68"/>
      <c r="K77" s="69">
        <f>+K75+K67+K41+K76</f>
        <v>-36936136.640000224</v>
      </c>
      <c r="L77" s="68"/>
      <c r="M77" s="69">
        <f>+M75+M67+M41+M76</f>
        <v>-443143713.21000004</v>
      </c>
    </row>
    <row r="78" spans="1:16" x14ac:dyDescent="0.4">
      <c r="A78" s="104" t="s">
        <v>187</v>
      </c>
      <c r="B78" s="104"/>
      <c r="C78" s="104"/>
      <c r="D78" s="104"/>
      <c r="E78" s="14"/>
      <c r="F78" s="14"/>
      <c r="G78" s="63">
        <v>150221013.30000001</v>
      </c>
      <c r="H78" s="53"/>
      <c r="I78" s="63">
        <v>722370776.52999997</v>
      </c>
      <c r="J78" s="53"/>
      <c r="K78" s="53">
        <v>90042735.870000005</v>
      </c>
      <c r="L78" s="53"/>
      <c r="M78" s="53">
        <v>583036900.91999996</v>
      </c>
      <c r="O78" s="6">
        <f>-G78+'งบแสดงฐานะการเงิน Q3_64'!H12</f>
        <v>0</v>
      </c>
      <c r="P78" s="13">
        <f>K78-'งบแสดงฐานะการเงิน Q3_64'!L12</f>
        <v>0</v>
      </c>
    </row>
    <row r="79" spans="1:16" ht="18.75" thickBot="1" x14ac:dyDescent="0.45">
      <c r="A79" s="104" t="s">
        <v>188</v>
      </c>
      <c r="B79" s="104"/>
      <c r="C79" s="104"/>
      <c r="D79" s="104"/>
      <c r="E79" s="14"/>
      <c r="F79" s="14"/>
      <c r="G79" s="66">
        <f>SUM(G77:G78)</f>
        <v>197297347.26000017</v>
      </c>
      <c r="H79" s="53"/>
      <c r="I79" s="66">
        <f>SUM(I77:I78)</f>
        <v>328888434.70999992</v>
      </c>
      <c r="J79" s="53"/>
      <c r="K79" s="66">
        <f>SUM(K77:K78)</f>
        <v>53106599.229999781</v>
      </c>
      <c r="L79" s="53"/>
      <c r="M79" s="66">
        <f>SUM(M77:M78)</f>
        <v>139893187.70999992</v>
      </c>
      <c r="O79" s="13">
        <f>G79-'งบแสดงฐานะการเงิน Q3_64'!F12</f>
        <v>0</v>
      </c>
      <c r="P79" s="13">
        <f>K79-'งบแสดงฐานะการเงิน Q3_64'!J12</f>
        <v>-2.1606683731079102E-7</v>
      </c>
    </row>
    <row r="80" spans="1:16" ht="9" customHeight="1" thickTop="1" x14ac:dyDescent="0.4">
      <c r="A80" s="104"/>
      <c r="B80" s="104"/>
      <c r="C80" s="104"/>
      <c r="D80" s="104"/>
      <c r="E80" s="14"/>
      <c r="F80" s="14"/>
      <c r="G80" s="68"/>
      <c r="H80" s="53"/>
      <c r="I80" s="68"/>
      <c r="J80" s="53"/>
      <c r="K80" s="68"/>
      <c r="L80" s="53"/>
      <c r="M80" s="68"/>
    </row>
    <row r="81" spans="1:13" hidden="1" x14ac:dyDescent="0.4">
      <c r="A81" s="62" t="s">
        <v>107</v>
      </c>
      <c r="G81" s="43"/>
      <c r="H81" s="43"/>
      <c r="I81" s="43"/>
      <c r="J81" s="43"/>
      <c r="K81" s="43"/>
      <c r="L81" s="43"/>
      <c r="M81" s="43"/>
    </row>
    <row r="82" spans="1:13" s="57" customFormat="1" hidden="1" x14ac:dyDescent="0.4">
      <c r="A82" s="104"/>
      <c r="B82" s="104" t="s">
        <v>161</v>
      </c>
      <c r="C82" s="104"/>
      <c r="D82" s="104"/>
      <c r="E82" s="14"/>
      <c r="F82" s="14"/>
      <c r="G82" s="68">
        <v>0</v>
      </c>
      <c r="H82" s="53"/>
      <c r="I82" s="68">
        <v>0</v>
      </c>
      <c r="J82" s="53"/>
      <c r="K82" s="68">
        <v>0</v>
      </c>
      <c r="L82" s="53"/>
      <c r="M82" s="68">
        <v>0</v>
      </c>
    </row>
    <row r="83" spans="1:13" s="57" customFormat="1" hidden="1" x14ac:dyDescent="0.4">
      <c r="A83" s="104"/>
      <c r="B83" s="104" t="s">
        <v>162</v>
      </c>
      <c r="C83" s="104"/>
      <c r="D83" s="104"/>
      <c r="E83" s="14"/>
      <c r="F83" s="14"/>
      <c r="G83" s="68">
        <v>0</v>
      </c>
      <c r="H83" s="53"/>
      <c r="I83" s="68">
        <v>0</v>
      </c>
      <c r="J83" s="53"/>
      <c r="K83" s="68">
        <v>0</v>
      </c>
      <c r="L83" s="53"/>
      <c r="M83" s="68">
        <v>0</v>
      </c>
    </row>
    <row r="84" spans="1:13" s="57" customFormat="1" hidden="1" x14ac:dyDescent="0.4">
      <c r="A84" s="104"/>
      <c r="B84" s="104" t="s">
        <v>163</v>
      </c>
      <c r="C84" s="104"/>
      <c r="D84" s="104"/>
      <c r="E84" s="14"/>
      <c r="F84" s="14"/>
      <c r="G84" s="68">
        <v>0</v>
      </c>
      <c r="H84" s="53"/>
      <c r="I84" s="68">
        <v>0</v>
      </c>
      <c r="J84" s="53"/>
      <c r="K84" s="68">
        <v>0</v>
      </c>
      <c r="L84" s="53"/>
      <c r="M84" s="68">
        <v>0</v>
      </c>
    </row>
    <row r="85" spans="1:13" s="57" customFormat="1" hidden="1" x14ac:dyDescent="0.4">
      <c r="A85" s="104"/>
      <c r="B85" s="104" t="s">
        <v>164</v>
      </c>
      <c r="C85" s="104"/>
      <c r="D85" s="104"/>
      <c r="E85" s="14"/>
      <c r="F85" s="14"/>
      <c r="G85" s="68">
        <v>0</v>
      </c>
      <c r="H85" s="53"/>
      <c r="I85" s="68">
        <v>0</v>
      </c>
      <c r="J85" s="53"/>
      <c r="K85" s="68">
        <v>0</v>
      </c>
      <c r="L85" s="53"/>
      <c r="M85" s="68">
        <v>0</v>
      </c>
    </row>
    <row r="86" spans="1:13" s="57" customFormat="1" x14ac:dyDescent="0.4">
      <c r="B86" s="56"/>
      <c r="D86" s="56"/>
      <c r="E86" s="56"/>
      <c r="F86" s="56"/>
      <c r="G86" s="59"/>
      <c r="H86" s="56"/>
      <c r="I86" s="58"/>
      <c r="J86" s="56"/>
      <c r="K86" s="59"/>
      <c r="L86" s="56"/>
      <c r="M86" s="59"/>
    </row>
    <row r="87" spans="1:13" s="57" customFormat="1" x14ac:dyDescent="0.4">
      <c r="A87" s="5" t="s">
        <v>168</v>
      </c>
      <c r="B87" s="56"/>
      <c r="D87" s="56"/>
      <c r="E87" s="56"/>
      <c r="F87" s="56"/>
      <c r="G87" s="59"/>
      <c r="H87" s="56"/>
      <c r="I87" s="58"/>
      <c r="J87" s="56"/>
      <c r="K87" s="59"/>
      <c r="L87" s="56"/>
      <c r="M87" s="59"/>
    </row>
    <row r="88" spans="1:13" s="57" customFormat="1" x14ac:dyDescent="0.4">
      <c r="B88" s="56"/>
      <c r="D88" s="56"/>
      <c r="E88" s="56"/>
      <c r="F88" s="56"/>
      <c r="G88" s="59"/>
      <c r="H88" s="56"/>
      <c r="I88" s="58"/>
      <c r="J88" s="56"/>
      <c r="K88" s="59"/>
      <c r="L88" s="56"/>
      <c r="M88" s="59"/>
    </row>
    <row r="101" spans="1:25" x14ac:dyDescent="0.4">
      <c r="A101" s="5"/>
    </row>
    <row r="102" spans="1:25" x14ac:dyDescent="0.4">
      <c r="A102" s="5"/>
    </row>
    <row r="103" spans="1:25" x14ac:dyDescent="0.4">
      <c r="A103" s="5"/>
    </row>
    <row r="104" spans="1:25" x14ac:dyDescent="0.4">
      <c r="A104" s="5"/>
    </row>
    <row r="105" spans="1:25" x14ac:dyDescent="0.4">
      <c r="A105" s="5"/>
    </row>
    <row r="106" spans="1:25" s="5" customFormat="1" x14ac:dyDescent="0.4">
      <c r="A106" s="129"/>
      <c r="B106" s="17" t="s">
        <v>21</v>
      </c>
      <c r="C106" s="129"/>
      <c r="D106" s="17"/>
      <c r="E106" s="129"/>
      <c r="F106" s="17" t="s">
        <v>21</v>
      </c>
      <c r="G106" s="129"/>
      <c r="H106" s="129"/>
      <c r="I106" s="129"/>
      <c r="J106" s="129"/>
      <c r="K106" s="129"/>
      <c r="L106" s="129"/>
      <c r="M106" s="129"/>
      <c r="N106" s="105"/>
      <c r="O106" s="105"/>
      <c r="P106" s="16"/>
      <c r="Q106" s="105"/>
      <c r="R106" s="105"/>
      <c r="S106" s="105"/>
      <c r="T106" s="105"/>
      <c r="U106" s="105"/>
      <c r="V106" s="105"/>
      <c r="W106" s="105"/>
      <c r="X106" s="105"/>
      <c r="Y106" s="105"/>
    </row>
    <row r="107" spans="1:25" x14ac:dyDescent="0.4">
      <c r="A107" s="148"/>
      <c r="B107" s="148"/>
      <c r="C107" s="148"/>
      <c r="D107" s="148"/>
      <c r="E107" s="148"/>
      <c r="F107" s="148"/>
      <c r="G107" s="148"/>
      <c r="H107" s="148"/>
      <c r="I107" s="148"/>
      <c r="J107" s="148"/>
      <c r="K107" s="148"/>
      <c r="L107" s="148"/>
      <c r="M107" s="148"/>
    </row>
    <row r="108" spans="1:25" ht="16.5" hidden="1" customHeight="1" x14ac:dyDescent="0.4"/>
    <row r="109" spans="1:25" ht="16.5" hidden="1" customHeight="1" x14ac:dyDescent="0.4">
      <c r="A109" s="5"/>
      <c r="D109" s="132" t="s">
        <v>59</v>
      </c>
      <c r="E109" s="130"/>
      <c r="F109" s="130"/>
      <c r="G109" s="8">
        <v>197297347.25999999</v>
      </c>
      <c r="H109" s="16"/>
      <c r="I109" s="8">
        <v>328888434.70999998</v>
      </c>
      <c r="J109" s="16"/>
      <c r="K109" s="8">
        <v>53106599.229999997</v>
      </c>
      <c r="L109" s="8"/>
      <c r="M109" s="8">
        <v>139893187.71000001</v>
      </c>
    </row>
    <row r="110" spans="1:25" ht="16.5" hidden="1" customHeight="1" x14ac:dyDescent="0.4">
      <c r="A110" s="5"/>
      <c r="D110" s="132" t="s">
        <v>60</v>
      </c>
      <c r="E110" s="130"/>
      <c r="F110" s="130"/>
      <c r="G110" s="8">
        <f>+G109-G79</f>
        <v>0</v>
      </c>
      <c r="H110" s="8"/>
      <c r="I110" s="8">
        <f>+I109-I79</f>
        <v>0</v>
      </c>
      <c r="J110" s="8"/>
      <c r="K110" s="8">
        <f>+K109-K79</f>
        <v>2.1606683731079102E-7</v>
      </c>
      <c r="L110" s="8"/>
      <c r="M110" s="8">
        <f>+M109-M79</f>
        <v>0</v>
      </c>
    </row>
    <row r="111" spans="1:25" ht="16.5" customHeight="1" x14ac:dyDescent="0.4">
      <c r="A111" s="5"/>
      <c r="E111" s="130"/>
      <c r="F111" s="130"/>
    </row>
    <row r="112" spans="1:25" x14ac:dyDescent="0.4">
      <c r="E112" s="130"/>
      <c r="F112" s="130"/>
    </row>
    <row r="113" spans="5:6" x14ac:dyDescent="0.4">
      <c r="E113" s="130"/>
      <c r="F113" s="130"/>
    </row>
    <row r="114" spans="5:6" x14ac:dyDescent="0.4">
      <c r="E114" s="130"/>
      <c r="F114" s="130"/>
    </row>
    <row r="115" spans="5:6" x14ac:dyDescent="0.4">
      <c r="E115" s="130"/>
      <c r="F115" s="130"/>
    </row>
    <row r="116" spans="5:6" x14ac:dyDescent="0.4">
      <c r="E116" s="130"/>
      <c r="F116" s="130"/>
    </row>
    <row r="117" spans="5:6" x14ac:dyDescent="0.4">
      <c r="E117" s="130"/>
      <c r="F117" s="130"/>
    </row>
    <row r="118" spans="5:6" x14ac:dyDescent="0.4">
      <c r="E118" s="130"/>
      <c r="F118" s="130"/>
    </row>
    <row r="119" spans="5:6" x14ac:dyDescent="0.4">
      <c r="E119" s="130"/>
      <c r="F119" s="130"/>
    </row>
    <row r="120" spans="5:6" x14ac:dyDescent="0.4">
      <c r="E120" s="130"/>
      <c r="F120" s="130"/>
    </row>
    <row r="121" spans="5:6" x14ac:dyDescent="0.4">
      <c r="E121" s="130"/>
      <c r="F121" s="130"/>
    </row>
    <row r="122" spans="5:6" x14ac:dyDescent="0.4">
      <c r="E122" s="130"/>
      <c r="F122" s="130"/>
    </row>
    <row r="123" spans="5:6" x14ac:dyDescent="0.4">
      <c r="E123" s="130"/>
      <c r="F123" s="130"/>
    </row>
    <row r="124" spans="5:6" x14ac:dyDescent="0.4">
      <c r="E124" s="130"/>
      <c r="F124" s="130"/>
    </row>
    <row r="125" spans="5:6" x14ac:dyDescent="0.4">
      <c r="E125" s="130"/>
      <c r="F125" s="130"/>
    </row>
    <row r="126" spans="5:6" x14ac:dyDescent="0.4">
      <c r="E126" s="130"/>
      <c r="F126" s="130"/>
    </row>
    <row r="127" spans="5:6" x14ac:dyDescent="0.4">
      <c r="E127" s="130"/>
      <c r="F127" s="130"/>
    </row>
    <row r="128" spans="5:6" x14ac:dyDescent="0.4">
      <c r="E128" s="130"/>
      <c r="F128" s="130"/>
    </row>
    <row r="129" spans="5:6" x14ac:dyDescent="0.4">
      <c r="E129" s="130"/>
      <c r="F129" s="130"/>
    </row>
    <row r="130" spans="5:6" x14ac:dyDescent="0.4">
      <c r="E130" s="130"/>
      <c r="F130" s="130"/>
    </row>
    <row r="131" spans="5:6" x14ac:dyDescent="0.4">
      <c r="E131" s="130"/>
      <c r="F131" s="130"/>
    </row>
    <row r="132" spans="5:6" x14ac:dyDescent="0.4">
      <c r="E132" s="130"/>
      <c r="F132" s="130"/>
    </row>
    <row r="133" spans="5:6" x14ac:dyDescent="0.4">
      <c r="E133" s="130"/>
      <c r="F133" s="130"/>
    </row>
    <row r="134" spans="5:6" x14ac:dyDescent="0.4">
      <c r="E134" s="130"/>
      <c r="F134" s="130"/>
    </row>
    <row r="135" spans="5:6" x14ac:dyDescent="0.4">
      <c r="E135" s="130"/>
      <c r="F135" s="130"/>
    </row>
    <row r="136" spans="5:6" x14ac:dyDescent="0.4">
      <c r="E136" s="130"/>
      <c r="F136" s="130"/>
    </row>
    <row r="137" spans="5:6" x14ac:dyDescent="0.4">
      <c r="E137" s="130"/>
      <c r="F137" s="130"/>
    </row>
    <row r="138" spans="5:6" x14ac:dyDescent="0.4">
      <c r="E138" s="130"/>
      <c r="F138" s="130"/>
    </row>
    <row r="139" spans="5:6" x14ac:dyDescent="0.4">
      <c r="E139" s="130"/>
      <c r="F139" s="130"/>
    </row>
    <row r="140" spans="5:6" x14ac:dyDescent="0.4">
      <c r="E140" s="130"/>
      <c r="F140" s="130"/>
    </row>
    <row r="141" spans="5:6" x14ac:dyDescent="0.4">
      <c r="E141" s="130"/>
      <c r="F141" s="130"/>
    </row>
  </sheetData>
  <mergeCells count="17">
    <mergeCell ref="A107:M107"/>
    <mergeCell ref="G56:I56"/>
    <mergeCell ref="A51:M51"/>
    <mergeCell ref="A52:M52"/>
    <mergeCell ref="K56:M56"/>
    <mergeCell ref="G55:M55"/>
    <mergeCell ref="A53:M53"/>
    <mergeCell ref="G57:M57"/>
    <mergeCell ref="G5:M5"/>
    <mergeCell ref="G6:I6"/>
    <mergeCell ref="K1:M1"/>
    <mergeCell ref="K50:M50"/>
    <mergeCell ref="G7:M7"/>
    <mergeCell ref="A4:M4"/>
    <mergeCell ref="A2:M2"/>
    <mergeCell ref="A3:M3"/>
    <mergeCell ref="K6:M6"/>
  </mergeCells>
  <phoneticPr fontId="0" type="noConversion"/>
  <pageMargins left="0.55118110236220474" right="0" top="0.6692913385826772" bottom="0" header="0.35433070866141736" footer="0"/>
  <pageSetup paperSize="9" scale="93" firstPageNumber="10" fitToHeight="2" orientation="portrait" useFirstPageNumber="1" horizontalDpi="4294967295" verticalDpi="4294967295" r:id="rId1"/>
  <headerFooter alignWithMargins="0">
    <oddFooter>&amp;C&amp;"Angsana New,Regular"&amp;12&amp;P</oddFooter>
  </headerFooter>
  <rowBreaks count="1" manualBreakCount="1">
    <brk id="49" max="12" man="1"/>
  </rowBreaks>
  <ignoredErrors>
    <ignoredError sqref="H58 J58 L8 J8 H8 G8 I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Q3_64</vt:lpstr>
      <vt:lpstr>งบกำไรขาดทุน Q3_64</vt:lpstr>
      <vt:lpstr>เปลี่ยนแปลงรวม</vt:lpstr>
      <vt:lpstr>เปลี่ยนแปลงเฉพาะ</vt:lpstr>
      <vt:lpstr>งบกระแส</vt:lpstr>
      <vt:lpstr>'งบแสดงฐานะการเงิน Q3_64'!chaiyut</vt:lpstr>
      <vt:lpstr>'งบกำไรขาดทุน Q3_64'!chaiyut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Q3_64'!Print_Area</vt:lpstr>
      <vt:lpstr>งบกระแส!Print_Area</vt:lpstr>
      <vt:lpstr>'งบกำไรขาดทุน Q3_64'!Print_Area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2021-10-25T10:29:49Z</cp:lastPrinted>
  <dcterms:created xsi:type="dcterms:W3CDTF">2003-04-30T06:44:25Z</dcterms:created>
  <dcterms:modified xsi:type="dcterms:W3CDTF">2021-11-09T02:23:52Z</dcterms:modified>
</cp:coreProperties>
</file>