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AUDITOR DOCUMENTS\Auditor Documents 2022\9.Draft AMT\Q1-2022 (AMT)\AMT Q1-65 (10.05.65)\"/>
    </mc:Choice>
  </mc:AlternateContent>
  <xr:revisionPtr revIDLastSave="0" documentId="13_ncr:1_{7D19273C-FD1B-4344-8761-1F242B9202A2}" xr6:coauthVersionLast="47" xr6:coauthVersionMax="47" xr10:uidLastSave="{00000000-0000-0000-0000-000000000000}"/>
  <bookViews>
    <workbookView xWindow="-120" yWindow="-120" windowWidth="29040" windowHeight="15840" tabRatio="900" xr2:uid="{00000000-000D-0000-FFFF-FFFF00000000}"/>
  </bookViews>
  <sheets>
    <sheet name="งบแสดงฐานะการเงิน Q1_65" sheetId="53" r:id="rId1"/>
    <sheet name="งบกำไรขาดทุน Q1_65" sheetId="50" r:id="rId2"/>
    <sheet name="เปลี่ยนแปลงรวม" sheetId="49" r:id="rId3"/>
    <sheet name="เปลี่ยนแปลงเฉพาะ" sheetId="48" r:id="rId4"/>
    <sheet name="งบกระแส" sheetId="52" r:id="rId5"/>
  </sheets>
  <externalReferences>
    <externalReference r:id="rId6"/>
  </externalReferences>
  <definedNames>
    <definedName name="a">'[1]01043002'!$A$1:$P$1224</definedName>
    <definedName name="chaiyut" localSheetId="0">'งบแสดงฐานะการเงิน Q1_65'!$A$1:$L$136</definedName>
    <definedName name="chaiyut" localSheetId="1">'งบกำไรขาดทุน Q1_65'!$A$1:$L$99</definedName>
    <definedName name="_xlnm.Database">#REF!</definedName>
    <definedName name="OLE_LINK3" localSheetId="4">งบกระแส!$A$110</definedName>
    <definedName name="prattana" localSheetId="4">งบกระแส!$A$2:$M$112</definedName>
    <definedName name="_xlnm.Print_Area" localSheetId="3">เปลี่ยนแปลงเฉพาะ!$A$1:$P$42</definedName>
    <definedName name="_xlnm.Print_Area" localSheetId="2">เปลี่ยนแปลงรวม!$A$1:$X$44</definedName>
    <definedName name="_xlnm.Print_Area" localSheetId="0">'งบแสดงฐานะการเงิน Q1_65'!$A$1:$L$135</definedName>
    <definedName name="_xlnm.Print_Area" localSheetId="4">งบกระแส!$A$1:$M$112</definedName>
    <definedName name="_xlnm.Print_Area" localSheetId="1">'งบกำไรขาดทุน Q1_65'!$A$1:$L$99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8" i="50" l="1"/>
  <c r="F28" i="50"/>
  <c r="F107" i="53"/>
  <c r="L28" i="50" l="1"/>
  <c r="H28" i="50"/>
  <c r="P31" i="49" l="1"/>
  <c r="F69" i="50"/>
  <c r="M78" i="52" l="1"/>
  <c r="M71" i="52"/>
  <c r="I78" i="52"/>
  <c r="I71" i="52"/>
  <c r="P17" i="48"/>
  <c r="P16" i="48"/>
  <c r="P13" i="48"/>
  <c r="R17" i="49"/>
  <c r="T17" i="49" s="1"/>
  <c r="X17" i="49" s="1"/>
  <c r="R16" i="49"/>
  <c r="T16" i="49" s="1"/>
  <c r="X16" i="49" s="1"/>
  <c r="R13" i="49"/>
  <c r="T13" i="49" s="1"/>
  <c r="X13" i="49" s="1"/>
  <c r="F75" i="50"/>
  <c r="L21" i="50"/>
  <c r="L8" i="50"/>
  <c r="H21" i="50"/>
  <c r="L29" i="50" l="1"/>
  <c r="L31" i="50" s="1"/>
  <c r="L33" i="50" s="1"/>
  <c r="L36" i="50" s="1"/>
  <c r="L43" i="50" s="1"/>
  <c r="H29" i="50"/>
  <c r="H31" i="50" s="1"/>
  <c r="H33" i="50" s="1"/>
  <c r="H36" i="50" s="1"/>
  <c r="L27" i="53"/>
  <c r="H27" i="53"/>
  <c r="L38" i="50" l="1"/>
  <c r="L40" i="50"/>
  <c r="H43" i="50"/>
  <c r="H40" i="50"/>
  <c r="H38" i="50"/>
  <c r="F27" i="53" l="1"/>
  <c r="J27" i="53" l="1"/>
  <c r="P30" i="48"/>
  <c r="P29" i="48"/>
  <c r="R29" i="49"/>
  <c r="T29" i="49" s="1"/>
  <c r="X29" i="49" s="1"/>
  <c r="R28" i="49"/>
  <c r="T28" i="49" s="1"/>
  <c r="X28" i="49" s="1"/>
  <c r="F21" i="50" l="1"/>
  <c r="F29" i="50" s="1"/>
  <c r="F31" i="50" s="1"/>
  <c r="F69" i="53"/>
  <c r="L7" i="53"/>
  <c r="L53" i="53" s="1"/>
  <c r="L97" i="53" s="1"/>
  <c r="N22" i="48"/>
  <c r="N20" i="48" s="1"/>
  <c r="N24" i="48" s="1"/>
  <c r="P18" i="48"/>
  <c r="P21" i="49"/>
  <c r="R21" i="49" s="1"/>
  <c r="T21" i="49" s="1"/>
  <c r="X21" i="49" s="1"/>
  <c r="K9" i="52"/>
  <c r="K62" i="52" s="1"/>
  <c r="M9" i="52"/>
  <c r="M62" i="52" s="1"/>
  <c r="L75" i="50"/>
  <c r="L69" i="50"/>
  <c r="H75" i="50"/>
  <c r="H69" i="50"/>
  <c r="L58" i="50"/>
  <c r="L75" i="53"/>
  <c r="L69" i="53"/>
  <c r="H75" i="53"/>
  <c r="H69" i="53"/>
  <c r="L38" i="53"/>
  <c r="H38" i="53"/>
  <c r="J21" i="50"/>
  <c r="J29" i="50" s="1"/>
  <c r="J31" i="50" s="1"/>
  <c r="K71" i="52"/>
  <c r="F38" i="53"/>
  <c r="J38" i="53"/>
  <c r="V31" i="49"/>
  <c r="V35" i="49" s="1"/>
  <c r="F115" i="53" s="1"/>
  <c r="J8" i="50"/>
  <c r="J58" i="50" s="1"/>
  <c r="F75" i="53"/>
  <c r="J75" i="53"/>
  <c r="A4" i="52"/>
  <c r="A57" i="52" s="1"/>
  <c r="G61" i="52"/>
  <c r="G62" i="52"/>
  <c r="I62" i="52"/>
  <c r="G71" i="52"/>
  <c r="G78" i="52"/>
  <c r="K78" i="52"/>
  <c r="O82" i="52"/>
  <c r="P82" i="52"/>
  <c r="L19" i="48"/>
  <c r="P19" i="48" s="1"/>
  <c r="D24" i="48"/>
  <c r="F24" i="48"/>
  <c r="H24" i="48"/>
  <c r="J24" i="48"/>
  <c r="P26" i="48"/>
  <c r="P31" i="48"/>
  <c r="D36" i="48"/>
  <c r="J107" i="53" s="1"/>
  <c r="F36" i="48"/>
  <c r="J108" i="53" s="1"/>
  <c r="H36" i="48"/>
  <c r="J109" i="53" s="1"/>
  <c r="J36" i="48"/>
  <c r="J111" i="53" s="1"/>
  <c r="R18" i="49"/>
  <c r="T18" i="49" s="1"/>
  <c r="X18" i="49" s="1"/>
  <c r="N19" i="49"/>
  <c r="N23" i="49" s="1"/>
  <c r="V23" i="49"/>
  <c r="D23" i="49"/>
  <c r="F23" i="49"/>
  <c r="H23" i="49"/>
  <c r="J23" i="49"/>
  <c r="R25" i="49"/>
  <c r="T25" i="49" s="1"/>
  <c r="X25" i="49" s="1"/>
  <c r="R30" i="49"/>
  <c r="T30" i="49" s="1"/>
  <c r="X30" i="49" s="1"/>
  <c r="N31" i="49"/>
  <c r="N35" i="49" s="1"/>
  <c r="D35" i="49"/>
  <c r="F35" i="49"/>
  <c r="F108" i="53" s="1"/>
  <c r="H35" i="49"/>
  <c r="F109" i="53" s="1"/>
  <c r="J35" i="49"/>
  <c r="F111" i="53" s="1"/>
  <c r="A52" i="50"/>
  <c r="A54" i="50"/>
  <c r="F57" i="50"/>
  <c r="F58" i="50"/>
  <c r="H58" i="50"/>
  <c r="P33" i="49"/>
  <c r="L33" i="49" s="1"/>
  <c r="J69" i="50"/>
  <c r="N32" i="48" s="1"/>
  <c r="N34" i="48" s="1"/>
  <c r="L34" i="48" s="1"/>
  <c r="P34" i="48" s="1"/>
  <c r="J75" i="50"/>
  <c r="J7" i="53"/>
  <c r="J53" i="53" s="1"/>
  <c r="J97" i="53" s="1"/>
  <c r="A48" i="53"/>
  <c r="A92" i="53" s="1"/>
  <c r="A49" i="53"/>
  <c r="A93" i="53" s="1"/>
  <c r="A50" i="53"/>
  <c r="A94" i="53" s="1"/>
  <c r="F53" i="53"/>
  <c r="F97" i="53" s="1"/>
  <c r="H53" i="53"/>
  <c r="H97" i="53" s="1"/>
  <c r="H114" i="53"/>
  <c r="H116" i="53" s="1"/>
  <c r="L114" i="53"/>
  <c r="L115" i="53"/>
  <c r="J69" i="53"/>
  <c r="R33" i="49" l="1"/>
  <c r="T33" i="49" s="1"/>
  <c r="X33" i="49" s="1"/>
  <c r="L77" i="53"/>
  <c r="P22" i="48"/>
  <c r="N36" i="48"/>
  <c r="F33" i="50"/>
  <c r="F36" i="50" s="1"/>
  <c r="P35" i="49"/>
  <c r="P19" i="49"/>
  <c r="P23" i="49" s="1"/>
  <c r="L116" i="53"/>
  <c r="Q26" i="48" s="1"/>
  <c r="Z25" i="49"/>
  <c r="H77" i="53"/>
  <c r="H117" i="53" s="1"/>
  <c r="H39" i="53"/>
  <c r="J77" i="53"/>
  <c r="F77" i="53"/>
  <c r="F39" i="53"/>
  <c r="R31" i="49"/>
  <c r="L39" i="53"/>
  <c r="J33" i="50"/>
  <c r="J36" i="50" s="1"/>
  <c r="J39" i="53"/>
  <c r="R35" i="49" l="1"/>
  <c r="F113" i="53" s="1"/>
  <c r="R19" i="49"/>
  <c r="R23" i="49" s="1"/>
  <c r="G12" i="52"/>
  <c r="G28" i="52" s="1"/>
  <c r="G44" i="52" s="1"/>
  <c r="G47" i="52" s="1"/>
  <c r="G81" i="52" s="1"/>
  <c r="G83" i="52" s="1"/>
  <c r="O83" i="52" s="1"/>
  <c r="F60" i="50"/>
  <c r="F71" i="50" s="1"/>
  <c r="F74" i="50" s="1"/>
  <c r="F76" i="50" s="1"/>
  <c r="I12" i="52"/>
  <c r="L117" i="53"/>
  <c r="L136" i="53" s="1"/>
  <c r="H136" i="53"/>
  <c r="J60" i="50"/>
  <c r="J71" i="50" s="1"/>
  <c r="J74" i="50" s="1"/>
  <c r="J76" i="50" s="1"/>
  <c r="K12" i="52"/>
  <c r="K28" i="52" s="1"/>
  <c r="K44" i="52" s="1"/>
  <c r="K47" i="52" s="1"/>
  <c r="K81" i="52" s="1"/>
  <c r="K83" i="52" s="1"/>
  <c r="P83" i="52" s="1"/>
  <c r="M12" i="52"/>
  <c r="H60" i="50"/>
  <c r="H71" i="50" s="1"/>
  <c r="H74" i="50" s="1"/>
  <c r="H76" i="50" s="1"/>
  <c r="L19" i="49"/>
  <c r="L23" i="49" s="1"/>
  <c r="L60" i="50"/>
  <c r="L71" i="50" s="1"/>
  <c r="L74" i="50" s="1"/>
  <c r="L76" i="50" s="1"/>
  <c r="L20" i="48"/>
  <c r="F40" i="50"/>
  <c r="F38" i="50"/>
  <c r="F43" i="50"/>
  <c r="L31" i="49"/>
  <c r="L32" i="48"/>
  <c r="J43" i="50"/>
  <c r="J40" i="50"/>
  <c r="J38" i="50"/>
  <c r="I28" i="52" l="1"/>
  <c r="I44" i="52" s="1"/>
  <c r="I47" i="52" s="1"/>
  <c r="I81" i="52" s="1"/>
  <c r="I83" i="52" s="1"/>
  <c r="I115" i="52" s="1"/>
  <c r="M28" i="52"/>
  <c r="M44" i="52" s="1"/>
  <c r="M47" i="52" s="1"/>
  <c r="M81" i="52" s="1"/>
  <c r="M83" i="52" s="1"/>
  <c r="M115" i="52" s="1"/>
  <c r="G115" i="52"/>
  <c r="T19" i="49"/>
  <c r="X19" i="49" s="1"/>
  <c r="X23" i="49" s="1"/>
  <c r="K115" i="52"/>
  <c r="P32" i="48"/>
  <c r="P36" i="48" s="1"/>
  <c r="L36" i="48"/>
  <c r="J112" i="53" s="1"/>
  <c r="J114" i="53" s="1"/>
  <c r="J116" i="53" s="1"/>
  <c r="J117" i="53" s="1"/>
  <c r="J136" i="53" s="1"/>
  <c r="P20" i="48"/>
  <c r="P24" i="48" s="1"/>
  <c r="L24" i="48"/>
  <c r="T31" i="49"/>
  <c r="L35" i="49"/>
  <c r="F112" i="53" s="1"/>
  <c r="F114" i="53" s="1"/>
  <c r="F116" i="53" s="1"/>
  <c r="F117" i="53" s="1"/>
  <c r="F136" i="53" s="1"/>
  <c r="T23" i="49" l="1"/>
  <c r="Q36" i="48"/>
  <c r="X31" i="49"/>
  <c r="X35" i="49" s="1"/>
  <c r="Z35" i="49" s="1"/>
  <c r="T35" i="49"/>
</calcChain>
</file>

<file path=xl/sharedStrings.xml><?xml version="1.0" encoding="utf-8"?>
<sst xmlns="http://schemas.openxmlformats.org/spreadsheetml/2006/main" count="368" uniqueCount="233">
  <si>
    <t>งบกำไรขาดทุน</t>
  </si>
  <si>
    <t xml:space="preserve"> </t>
  </si>
  <si>
    <t xml:space="preserve">          รวมค่าใช้จ่าย</t>
  </si>
  <si>
    <t>ยังไม่ได้จัดสรร</t>
  </si>
  <si>
    <t>ค่าเสื่อมราคา</t>
  </si>
  <si>
    <t>สินทรัพย์</t>
  </si>
  <si>
    <t>สินทรัพย์หมุนเวียน</t>
  </si>
  <si>
    <t>กระแสเงินสดจากกิจกรรมลงทุน</t>
  </si>
  <si>
    <t>หนี้สินและส่วนของผู้ถือหุ้น</t>
  </si>
  <si>
    <t>ดอกเบี้ยรับ</t>
  </si>
  <si>
    <t xml:space="preserve">         รวมรายได้</t>
  </si>
  <si>
    <t>กระแสเงินสดจากกิจกรรมจัดหาเงิน</t>
  </si>
  <si>
    <t>เงินสดและรายการเทียบเท่าเงินสด เพิ่มขึ้น (ลดลง) สุทธิ</t>
  </si>
  <si>
    <t>บาท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</si>
  <si>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</si>
  <si>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</si>
  <si>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</si>
  <si>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รวมหนี้สินไม่หมุนเวียน</t>
  </si>
  <si>
    <t xml:space="preserve">                    รวมหนี้สิน</t>
  </si>
  <si>
    <t>กำไรสะสม</t>
  </si>
  <si>
    <t>สำรองตามกฎหมาย</t>
  </si>
  <si>
    <t>ลงชื่อ ..........................................................……......  กรรมการ</t>
  </si>
  <si>
    <t>ทุนเรือนหุ้นที่ออก</t>
  </si>
  <si>
    <t>จัดสรรแล้วเป็น</t>
  </si>
  <si>
    <t>และชำระแล้ว</t>
  </si>
  <si>
    <t>มูลค่าหุ้นสามัญ</t>
  </si>
  <si>
    <t>กำไร(ขาดทุน)ต่อหุ้นขั้นพื้นฐาน</t>
  </si>
  <si>
    <t>จำนวนหุ้นสามัญถัวเฉลี่ยถ่วงน้ำหนัก (หุ้น)</t>
  </si>
  <si>
    <t>รวม</t>
  </si>
  <si>
    <t>งบกระแสเงินสด</t>
  </si>
  <si>
    <t>กระแสเงินสดจากกิจกรรมดำเนินงาน</t>
  </si>
  <si>
    <t>รายการปรับกระทบกำไรสุทธิเป็นเงินสดรับ(จ่าย)</t>
  </si>
  <si>
    <t>ภาษีเงินได้ถูกหัก ณ ที่จ่าย</t>
  </si>
  <si>
    <t>กิจการที่เกี่ยวข้องกัน</t>
  </si>
  <si>
    <t>งบการเงินรวม</t>
  </si>
  <si>
    <t>งบการเงินเฉพาะบริษัท</t>
  </si>
  <si>
    <t xml:space="preserve">กิจการอื่น  </t>
  </si>
  <si>
    <t xml:space="preserve">    ทุนจดทะเบียน</t>
  </si>
  <si>
    <t xml:space="preserve">    ทุนที่ออกและชำระเต็มมูลค่าแล้ว</t>
  </si>
  <si>
    <t>จัดสรรแล้ว - สำรองตามกฎหมาย</t>
  </si>
  <si>
    <t>หมายเหตุ</t>
  </si>
  <si>
    <t>รายได้</t>
  </si>
  <si>
    <t>ค่าใช้จ่าย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</si>
  <si>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</si>
  <si>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</si>
  <si>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</si>
  <si>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</si>
  <si>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</si>
  <si>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</si>
  <si>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</si>
  <si>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</si>
  <si>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</si>
  <si>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บริษัท บรุ๊คเคอร์ กรุ๊ป จำกัด (มหาชน) และบริษัทย่อย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</si>
  <si>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</si>
  <si>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</si>
  <si>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กำไร(ขาดทุน)ต่อหุ้นปรับลด</t>
  </si>
  <si>
    <t>เงินลงทุนในบริษัทย่อย</t>
  </si>
  <si>
    <t>สินทรัพย์ดำเนินงาน (เพิ่มขึ้น) ลดลง</t>
  </si>
  <si>
    <t>หนี้สินดำเนินงาน เพิ่มขึ้น (ลดลง)</t>
  </si>
  <si>
    <t>เงินสดคงเหลือสิ้นงวด =</t>
  </si>
  <si>
    <t>TEST  ต้อง = 0</t>
  </si>
  <si>
    <t>กำไร(ขาดทุน)สะสม</t>
  </si>
  <si>
    <t>เงินรับล่วงหน้า</t>
  </si>
  <si>
    <t>ค่าหุ้นสามัญ</t>
  </si>
  <si>
    <t>เงินให้กู้ยืม</t>
  </si>
  <si>
    <t>กำไร(ขาดทุน) ต่อหุ้น (บาท)</t>
  </si>
  <si>
    <t>กำไร (ขาดทุน) ก่อนการเปลี่ยนแปลงในสินทรัพย์และหนี้สินดำเนินงาน</t>
  </si>
  <si>
    <t>เงินสดสุทธิได้มา (ใช้ไป) จากกิจกรรมลงทุน</t>
  </si>
  <si>
    <t>เงินสดสุทธิได้มา (ใช้ไป) จากกิจกรรมจัดหาเงิน</t>
  </si>
  <si>
    <t>การแบ่งปันกำไร (ขาดทุน)</t>
  </si>
  <si>
    <t>เงินสดรับจากการดำเนินงาน</t>
  </si>
  <si>
    <t>จ่ายดอกเบี้ย</t>
  </si>
  <si>
    <t>จ่ายภาษีเงินได้</t>
  </si>
  <si>
    <t xml:space="preserve">เงินสดสุทธิได้มา (ใช้ไป) จากกิจกรรมดำเนินงาน </t>
  </si>
  <si>
    <t>ซื้อที่ดิน อาคารและอุปกรณ์</t>
  </si>
  <si>
    <t>เงินฝากประจำที่มีภาระผูกพัน</t>
  </si>
  <si>
    <t>ภาษีมูลค่าเพิ่ม - สุทธิ</t>
  </si>
  <si>
    <t>เจ้าหนี้การค้า</t>
  </si>
  <si>
    <t>กิจการอื่น</t>
  </si>
  <si>
    <t>ภาษีขายที่ยังไม่ถึงกำหนด</t>
  </si>
  <si>
    <t>Check</t>
  </si>
  <si>
    <t>ค่าใช้จ่ายในการบริหาร</t>
  </si>
  <si>
    <t>ต้นทุนทางการเงิน</t>
  </si>
  <si>
    <t>ลูกหนี้การค้า สุทธิ</t>
  </si>
  <si>
    <t>ลูกหนี้การค้า - กิจการที่เกี่ยวข้องกัน</t>
  </si>
  <si>
    <t xml:space="preserve">ลูกหนี้การค้า - กิจการอื่น  </t>
  </si>
  <si>
    <t>เจ้าหนี้การค้า -กิจการอื่น</t>
  </si>
  <si>
    <t>เจ้าหนี้การค้า  -กิจการที่เกี่ยวข้องกัน</t>
  </si>
  <si>
    <t>ภาษีเงินได้นิติบุคคลค้างจ่าย</t>
  </si>
  <si>
    <t>รวมส่วนของ</t>
  </si>
  <si>
    <t>บริษัทใหญ่</t>
  </si>
  <si>
    <t>งบแสดงฐานะการเงิน</t>
  </si>
  <si>
    <t xml:space="preserve">          รวมหนี้สินหมุนเวียน</t>
  </si>
  <si>
    <t>ส่วนได้เสียที่ไม่มีอำนาจควบคุม</t>
  </si>
  <si>
    <t>งบกำไรขาดทุนเบ็ดเสร็จ</t>
  </si>
  <si>
    <t>รายได้จากให้บริการ</t>
  </si>
  <si>
    <t>ส่วนได้เสีย</t>
  </si>
  <si>
    <t>ที่ไม่มี</t>
  </si>
  <si>
    <t>อำนาจ</t>
  </si>
  <si>
    <t>ควบคุม</t>
  </si>
  <si>
    <t>ผลต่างของอัตราแลกเปลี่ยนจากการแปลงค่างบการเงิน</t>
  </si>
  <si>
    <t xml:space="preserve">      จ่ายเงินปันผล</t>
  </si>
  <si>
    <t>รวมองค์ประกอบอื่น</t>
  </si>
  <si>
    <t>ของ</t>
  </si>
  <si>
    <t>ผลประโยชน์พนักงาน</t>
  </si>
  <si>
    <t>การแบ่งปันกำไรขาดทุนเบ็ดเสร็จรวม</t>
  </si>
  <si>
    <t xml:space="preserve">          รวมส่วนของบริษัทใหญ่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</si>
  <si>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</si>
  <si>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</si>
  <si>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กิจกรรมดำเนินงานและกิจกรรมลงทุนที่ไม่กระทบเงินสด</t>
  </si>
  <si>
    <t>ส่วนของผู้ถือหุ้น</t>
  </si>
  <si>
    <t>องค์ประกอบอื่นของส่วนของผู้ถือหุ้น</t>
  </si>
  <si>
    <t xml:space="preserve">                    รวมส่วนของผู้ถือหุ้น</t>
  </si>
  <si>
    <t>รวมหนี้สินและส่วนของผู้ถือหุ้น</t>
  </si>
  <si>
    <t>เงินปันผลรับ</t>
  </si>
  <si>
    <t>งบแสดงการเปลี่ยนแปลงส่วนของผู้ถือหุ้น</t>
  </si>
  <si>
    <t>การเปลี่ยนแปลงในส่วนของผู้ถือหุ้น</t>
  </si>
  <si>
    <t>กำไร(ขาดทุน)ก่อนภาษีเงินได้</t>
  </si>
  <si>
    <t xml:space="preserve">     จัดสรรกำไรสะสมเป็นสำรองตามกฎหมาย</t>
  </si>
  <si>
    <t>สินทรัพย์ภาษีเงินได้รอตัดบัญชี</t>
  </si>
  <si>
    <t>หนี้สินภาษีเงินได้รอตัดบัญชี</t>
  </si>
  <si>
    <t>ค่าใช้จ่าย (รายได้) ภาษีตัดบัญชี</t>
  </si>
  <si>
    <t xml:space="preserve">กำไร (ขาดทุน) </t>
  </si>
  <si>
    <t>ค่าใช้จ่ายภาษีเงินได้ของปีปัจจุบัน</t>
  </si>
  <si>
    <t xml:space="preserve">      จ่ายปันผล</t>
  </si>
  <si>
    <t xml:space="preserve">      จ่ายปันผล </t>
  </si>
  <si>
    <t>เงินกู้ยืมจาก - กิจการที่เกี่ยวข้องกัน เพิ่มขึ้น (ลดลง)</t>
  </si>
  <si>
    <t>กำไร (ขาดทุน) เบ็ดเสร็จอื่น</t>
  </si>
  <si>
    <t>ค่าใช้จ่ายภาษีเงินได้</t>
  </si>
  <si>
    <t>ลงชื่อ ..............................................................  กรรมการ</t>
  </si>
  <si>
    <t>ลงชื่อ ...............................................................  กรรมการ</t>
  </si>
  <si>
    <t xml:space="preserve">      จ่ายเงินปันผล </t>
  </si>
  <si>
    <t>ผลต่างของอัตรา</t>
  </si>
  <si>
    <t>แปลงค่างบการเงิน</t>
  </si>
  <si>
    <t>แลกเปลี่ยนจากการ</t>
  </si>
  <si>
    <t>ผลกำไร(ขาดทุน)จาก</t>
  </si>
  <si>
    <t>การประมาณการตามหลัก</t>
  </si>
  <si>
    <t>คณิตศาสตร์ประกันภัย</t>
  </si>
  <si>
    <t>ของส่วนของผู้ถือหุ้น</t>
  </si>
  <si>
    <t>ผลกำไร (ขาดทุน) จากการประมาณการ -</t>
  </si>
  <si>
    <t xml:space="preserve"> - ตามหลักคณิตศาสตร์ประกันภัย</t>
  </si>
  <si>
    <t>อาคาร และอุปกรณ์-สุทธิ</t>
  </si>
  <si>
    <t>อสังหาริมทรัพย์เพื่อการลงทุน</t>
  </si>
  <si>
    <t>รายการที่จะถูกจัดประเภทรายการใหม่เข้าไปไว้ในกำไรหรือขาดทุนในภายหลัง</t>
  </si>
  <si>
    <t>รายการที่จะไม่ถูกจัดประเภทรายการใหม่เข้าไปไว้ในกำไรหรือขาดทุนในภายหลัง</t>
  </si>
  <si>
    <t>เพิ่มทุนจากการใช้สิทธิตามใบสำคัญแสดงสิทธิ</t>
  </si>
  <si>
    <t xml:space="preserve">ทุนเรือนหุ้น - มูลค่าหุ้นละ 0.125 บาท </t>
  </si>
  <si>
    <t>ส่วนเกินมูลค่าหุ้นสามัญที่ออกจำหน่าย</t>
  </si>
  <si>
    <t>ส่วนเกิน</t>
  </si>
  <si>
    <t>(ส่วนต่ำ)</t>
  </si>
  <si>
    <t>หนี้สินไม่หมุนเวียนอื่น</t>
  </si>
  <si>
    <t xml:space="preserve">บุคคลและกิจการอื่น  </t>
  </si>
  <si>
    <t>เงินให้กู้ยืมระยะยาว</t>
  </si>
  <si>
    <t>เงินกู้ยืมระยะสั้นจากสถาบันการเงิน</t>
  </si>
  <si>
    <t>ภาษีเงินได้ที่เกี่ยวข้องกับองค์ประกอบอื่นของส่วนของผู้ถือหุ้น</t>
  </si>
  <si>
    <t xml:space="preserve">     โอนผลกำไร(ขาดทุน)จากการประมาณการตามหลัก</t>
  </si>
  <si>
    <t xml:space="preserve">      -คณิตศาสตร์ประกันภัยไปยังกำไรสะสม</t>
  </si>
  <si>
    <t>เงินปันผลรับจากบริษัทอื่น</t>
  </si>
  <si>
    <t>เงินรับจากบริษัทย่อยเลิกบริษัท (เพิ่มขึ้น) ลดลง</t>
  </si>
  <si>
    <t>เงินให้กู้ยืมแก่ - บุคคลและกิจการอื่น (เพิ่มขึ้น) ลดลง</t>
  </si>
  <si>
    <t>เงินให้กู้ยืมแก่ - กิจการที่เกี่ยวข้องกัน (เพิ่มขึ้น) ลดลง</t>
  </si>
  <si>
    <t>เงินกู้ยืมระยะสั้นจากสถาบันการเงิน เพิ่มขึ้น (ลดลง)</t>
  </si>
  <si>
    <t>เงินกู้ยืมกิจการที่เกี่ยวข้องกัน ลดลง</t>
  </si>
  <si>
    <t>เจ้าหนี้อื่น กิจการที่เกี่ยวข้องกัน - ดอกเบี้ยค้างจ่าย ลดลง</t>
  </si>
  <si>
    <t>เงินลงทุนในบริษัทย่อย ลดลง</t>
  </si>
  <si>
    <t>ลูกหนี้อื่น กิจการที่เกี่ยวข้องกัน - เงินทดรองจ่าย ลดลง</t>
  </si>
  <si>
    <t>เงินปันผลรับจากบริษัทย่อย</t>
  </si>
  <si>
    <t>กำไรจากอัตราแลกเปลี่ยน</t>
  </si>
  <si>
    <t>สำหรับงวดสามเดือนสิ้นสุดวันที่ 31 มีนาคม</t>
  </si>
  <si>
    <t xml:space="preserve">      กำไรขาดทุนเบ็ดเสร็จรวมสำหรับงวด</t>
  </si>
  <si>
    <t>หมายเหตุประกอบงบการเงินระหว่างกาลถือเป็นส่วนหนึ่งของงบการเงินระหว่างกาลนี้</t>
  </si>
  <si>
    <t>(ยังไม่ได้ตรวจสอบ/</t>
  </si>
  <si>
    <t>(ตรวจสอบแล้ว)</t>
  </si>
  <si>
    <t>สอบทานแล้ว)</t>
  </si>
  <si>
    <t>(ยังไม่ได้ตรวจสอบ/สอบทานแล้ว)</t>
  </si>
  <si>
    <t>กำไร(ขาดทุน) สำหรับงวด</t>
  </si>
  <si>
    <t>กำไร (ขาดทุน) สุทธิสำหรับงวด</t>
  </si>
  <si>
    <t>กำไร (ขาดทุน) เบ็ดเสร็จอื่นสำหรับงวด - สุทธิจากภาษี</t>
  </si>
  <si>
    <t>กำไร (ขาดทุน) เบ็ดเสร็จรวมสำหรับงวด</t>
  </si>
  <si>
    <t>เงินรับล่วงหน้าค่าหุ้น</t>
  </si>
  <si>
    <t xml:space="preserve">      เพิ่มทุนจากการใช้สิทธิตามใบสำคัญแสดงสิทธิ</t>
  </si>
  <si>
    <t xml:space="preserve">      เงินรับล่วงหน้าค่าหุ้นสามัญ</t>
  </si>
  <si>
    <t>เงินสดรับจากผู้ถือหุ้นในการใช้สิทธิ์ -</t>
  </si>
  <si>
    <t xml:space="preserve"> - ใบสำคัญแสดงสิทธิในบริษัทใหญ่</t>
  </si>
  <si>
    <t>สินทรัพย์ทางการเงินหมุนเวียนอื่น</t>
  </si>
  <si>
    <r>
      <t>สินทรัพย์ทางการเงิน</t>
    </r>
    <r>
      <rPr>
        <sz val="12"/>
        <rFont val="Angsana New"/>
        <family val="1"/>
      </rPr>
      <t xml:space="preserve">หมุนเวียนอื่น  </t>
    </r>
  </si>
  <si>
    <t xml:space="preserve">สินทรัพย์ทางการเงินไม่หมุนเวียนอื่น  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</si>
  <si>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</si>
  <si>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</si>
  <si>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สินทรัพย์ทางการเงินไม่หมุนเวียนอื่น (เพิ่มขึ้น) ลดลง</t>
  </si>
  <si>
    <t xml:space="preserve">ประมาณการหนี้สินไม่หมุนเวียน - </t>
  </si>
  <si>
    <t>กำไรที่ยังไม่เกิดขึ้นจากการวัดมูลค่าสินทรัพย์ทางการเงินอื่น</t>
  </si>
  <si>
    <t>ขาดทุนที่ยังไม่เกิดขึ้นจากการวัดมูลค่าสินทรัพย์ทางการเงินอื่น</t>
  </si>
  <si>
    <t>กำไรจากกิจกรรมดำเนินงาน</t>
  </si>
  <si>
    <t>ลูกหนี้หมุนเวียนอื่น</t>
  </si>
  <si>
    <t>เจ้าหนี้หมุนเวียนอื่น</t>
  </si>
  <si>
    <t xml:space="preserve"> - สำหรับผลประโยชน์พนักงาน</t>
  </si>
  <si>
    <t xml:space="preserve">ลูกหนี้หมุนเวียนอื่น - กิจการอื่น  </t>
  </si>
  <si>
    <t>ลูกหนี้หมุนเวียนอื่น - กิจการที่เกี่ยวข้องกัน</t>
  </si>
  <si>
    <t>เจ้าหนี้หมุนเวียนอื่น -กิจการอื่น</t>
  </si>
  <si>
    <t>ยอดคงเหลือ ณ วันที่  1 มกราคม 2564</t>
  </si>
  <si>
    <t>ยอดคงเหลือ ณ วันที่ 31 มีนาคม 2564</t>
  </si>
  <si>
    <t>2564</t>
  </si>
  <si>
    <t>ค่าเผื่อด้อยค่าเงินลงทุน</t>
  </si>
  <si>
    <t>กำไรจากการขายสินทรัพย์ทางการเงินอื่น</t>
  </si>
  <si>
    <t>ขาดทุนจากการขายสินทรัพย์ทางการเงินอื่น</t>
  </si>
  <si>
    <t>ขาดทุน(กำไร)ที่ยังไม่เกิดขึ้น -</t>
  </si>
  <si>
    <t>- จากการวัดมูลค่าสินทรัพย์ทางการเงินอื่น</t>
  </si>
  <si>
    <t>สินค้าคงเหลือสินทรัพย์ดิจิทัล</t>
  </si>
  <si>
    <t>ณ วันที่ 31 มีนาคม 2565</t>
  </si>
  <si>
    <t>31 มีนาคม 2565</t>
  </si>
  <si>
    <t>31 ธันวาคม 2564</t>
  </si>
  <si>
    <t xml:space="preserve">เงินกู้ยืม </t>
  </si>
  <si>
    <t>- หุ้นสามัญ  11,914,522,230  หุ้น ในปี2564</t>
  </si>
  <si>
    <t>- หุ้นสามัญ  8,253,281,178  หุ้น ในปี2564</t>
  </si>
  <si>
    <t>- หุ้นสามัญ  11,914,522,230  หุ้น ในปี2565</t>
  </si>
  <si>
    <t>- หุ้นสามัญ  8,388,432,449  หุ้น ในปี2565</t>
  </si>
  <si>
    <t>สำหรับงวดสามเดือนสิ้นสุดวันที่ 31 มีนาคม 2565</t>
  </si>
  <si>
    <t>ยอดคงเหลือ ณ วันที่  1 มกราคม 2565</t>
  </si>
  <si>
    <t>ยอดคงเหลือ ณ วันที่ 31 มีนาคม 2565</t>
  </si>
  <si>
    <t>2565</t>
  </si>
  <si>
    <t>รายได้จากสินค้าคงเหลือสินทรัพย์ดิจิทัล - สุทธิ</t>
  </si>
  <si>
    <t>ต้นทุนการขายและบริการ</t>
  </si>
  <si>
    <t>ขาดทุนจากมูลค่าสินค้าคงเหลือลดลง</t>
  </si>
  <si>
    <t>กลับรายการค่าเผื่อหนี้สงสัยจะสูญ</t>
  </si>
  <si>
    <t>ค่าเผื่อหนี้สงสัยจะสูญ (กลับรายการ)</t>
  </si>
  <si>
    <t>12 , 13</t>
  </si>
  <si>
    <t>7 , 11</t>
  </si>
  <si>
    <t>ขาดทุน(กำไร)จากมูลค่าสินค้าคงเหลือลดลง</t>
  </si>
  <si>
    <t>เงินให้กู้ยืมแก่ - บุคคลและกิจการอื่น เพิ่มขึ้น</t>
  </si>
  <si>
    <t>ลูกหนี้การค้า - กิจการที่เกี่ยวข้องกัน ลดลง</t>
  </si>
  <si>
    <t>ลูกหนี้หมุนเวียนอื่น - กิจการอื่น เพิ่มขึ้น</t>
  </si>
  <si>
    <t>สินค้าคงเหลือสินทรัพย์ดิจิทัล ลดลง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</si>
</sst>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(* #,##0.00_);_(* \(#,##0.00\);_(* &quot;-&quot;??_);_(@_)"/>
    <numFmt numFmtId="164" formatCode="_-* #,##0.00_-;\-* #,##0.00_-;_-* &quot;-&quot;??_-;_-@_-"/>
    <numFmt numFmtId="165" formatCode="#,##0.00;[Red]\(#,##0.00\)"/>
    <numFmt numFmtId="166" formatCode="_(* #,##0_);_(* \(#,##0\);_(* &quot;-&quot;??_);_(@_)"/>
    <numFmt numFmtId="167" formatCode="#,##0.00;\(#,##0.00\)"/>
    <numFmt numFmtId="168" formatCode="#,##0;\(#,##0\)"/>
    <numFmt numFmtId="169" formatCode="#,##0.0;\(#,##0.0\)"/>
    <numFmt numFmtId="170" formatCode="0.0%"/>
    <numFmt numFmtId="171" formatCode="dd\-mmm\-yy_)"/>
    <numFmt numFmtId="172" formatCode="0.00_)"/>
    <numFmt numFmtId="173" formatCode="#,##0.00\ &quot;F&quot;;\-#,##0.00\ &quot;F&quot;"/>
    <numFmt numFmtId="174" formatCode="_-* #,##0_-;\-* #,##0_-;_-* &quot;-&quot;??_-;_-@_-"/>
    <numFmt numFmtId="175" formatCode="_(* #,##0.000_);_(* \(#,##0.000\);_(* &quot;-&quot;??_);_(@_)"/>
  </numFmts>
  <fonts count="37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b/>
      <sz val="12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  <charset val="22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13"/>
      <name val="Angsana New"/>
      <family val="1"/>
    </font>
    <font>
      <sz val="13"/>
      <name val="AngsanaUPC"/>
      <family val="1"/>
      <charset val="222"/>
    </font>
    <font>
      <i/>
      <sz val="12"/>
      <name val="Angsana New"/>
      <family val="1"/>
    </font>
    <font>
      <sz val="14"/>
      <name val="Cordia New"/>
      <family val="2"/>
    </font>
    <font>
      <sz val="12"/>
      <name val="AngsanaUPC"/>
      <family val="1"/>
      <charset val="22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name val="AngsanaUPC"/>
      <family val="1"/>
      <charset val="222"/>
    </font>
    <font>
      <strike/>
      <sz val="12"/>
      <name val="Angsana New"/>
      <family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53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43" fontId="1" fillId="0" borderId="0" applyFont="0" applyFill="0" applyBorder="0" applyAlignment="0" applyProtection="0"/>
    <xf numFmtId="173" fontId="9" fillId="0" borderId="0"/>
    <xf numFmtId="171" fontId="9" fillId="0" borderId="0"/>
    <xf numFmtId="170" fontId="9" fillId="0" borderId="0"/>
    <xf numFmtId="38" fontId="8" fillId="22" borderId="0" applyNumberFormat="0" applyBorder="0" applyAlignment="0" applyProtection="0"/>
    <xf numFmtId="10" fontId="8" fillId="23" borderId="6" applyNumberFormat="0" applyBorder="0" applyAlignment="0" applyProtection="0"/>
    <xf numFmtId="37" fontId="10" fillId="0" borderId="0"/>
    <xf numFmtId="172" fontId="11" fillId="0" borderId="0"/>
    <xf numFmtId="10" fontId="12" fillId="0" borderId="0" applyFont="0" applyFill="0" applyBorder="0" applyAlignment="0" applyProtection="0"/>
    <xf numFmtId="1" fontId="12" fillId="0" borderId="10" applyNumberFormat="0" applyFill="0" applyAlignment="0" applyProtection="0">
      <alignment horizontal="center" vertical="center"/>
    </xf>
    <xf numFmtId="0" fontId="20" fillId="21" borderId="2" applyNumberFormat="0" applyAlignment="0" applyProtection="0"/>
    <xf numFmtId="0" fontId="21" fillId="0" borderId="7" applyNumberFormat="0" applyFill="0" applyAlignment="0" applyProtection="0"/>
    <xf numFmtId="0" fontId="22" fillId="3" borderId="0" applyNumberFormat="0" applyBorder="0" applyAlignment="0" applyProtection="0"/>
    <xf numFmtId="0" fontId="23" fillId="20" borderId="9" applyNumberFormat="0" applyAlignment="0" applyProtection="0"/>
    <xf numFmtId="0" fontId="24" fillId="20" borderId="1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29" fillId="7" borderId="1" applyNumberFormat="0" applyAlignment="0" applyProtection="0"/>
    <xf numFmtId="0" fontId="30" fillId="24" borderId="0" applyNumberFormat="0" applyBorder="0" applyAlignment="0" applyProtection="0"/>
    <xf numFmtId="0" fontId="31" fillId="0" borderId="11" applyNumberFormat="0" applyFill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16" fillId="25" borderId="8" applyNumberFormat="0" applyFont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1" fillId="25" borderId="8" applyNumberFormat="0" applyFont="0" applyAlignment="0" applyProtection="0"/>
  </cellStyleXfs>
  <cellXfs count="151">
    <xf numFmtId="0" fontId="0" fillId="0" borderId="0" xfId="0"/>
    <xf numFmtId="0" fontId="2" fillId="0" borderId="0" xfId="0" applyFont="1" applyFill="1" applyBorder="1"/>
    <xf numFmtId="0" fontId="2" fillId="0" borderId="0" xfId="0" applyFont="1" applyFill="1"/>
    <xf numFmtId="43" fontId="2" fillId="0" borderId="0" xfId="19" applyFont="1" applyFill="1" applyBorder="1"/>
    <xf numFmtId="167" fontId="3" fillId="0" borderId="0" xfId="0" applyNumberFormat="1" applyFont="1" applyFill="1" applyBorder="1" applyAlignment="1">
      <alignment horizontal="center"/>
    </xf>
    <xf numFmtId="0" fontId="3" fillId="0" borderId="0" xfId="0" applyFont="1" applyFill="1"/>
    <xf numFmtId="167" fontId="3" fillId="0" borderId="0" xfId="19" applyNumberFormat="1" applyFont="1" applyFill="1"/>
    <xf numFmtId="0" fontId="3" fillId="0" borderId="0" xfId="0" applyNumberFormat="1" applyFont="1" applyFill="1" applyAlignment="1">
      <alignment horizontal="center"/>
    </xf>
    <xf numFmtId="43" fontId="3" fillId="0" borderId="0" xfId="19" applyFont="1" applyFill="1"/>
    <xf numFmtId="167" fontId="3" fillId="0" borderId="0" xfId="0" applyNumberFormat="1" applyFont="1" applyFill="1" applyBorder="1" applyAlignment="1">
      <alignment horizontal="right"/>
    </xf>
    <xf numFmtId="167" fontId="3" fillId="0" borderId="0" xfId="19" applyNumberFormat="1" applyFont="1" applyFill="1" applyBorder="1"/>
    <xf numFmtId="0" fontId="3" fillId="0" borderId="0" xfId="0" applyFont="1" applyFill="1" applyBorder="1"/>
    <xf numFmtId="167" fontId="3" fillId="0" borderId="0" xfId="0" applyNumberFormat="1" applyFont="1" applyFill="1" applyBorder="1"/>
    <xf numFmtId="167" fontId="3" fillId="0" borderId="0" xfId="0" applyNumberFormat="1" applyFont="1" applyFill="1"/>
    <xf numFmtId="168" fontId="3" fillId="0" borderId="0" xfId="0" applyNumberFormat="1" applyFont="1" applyFill="1" applyAlignment="1">
      <alignment horizontal="center"/>
    </xf>
    <xf numFmtId="168" fontId="3" fillId="0" borderId="0" xfId="0" applyNumberFormat="1" applyFont="1" applyFill="1" applyBorder="1" applyAlignment="1">
      <alignment horizontal="center"/>
    </xf>
    <xf numFmtId="43" fontId="3" fillId="0" borderId="0" xfId="19" applyFont="1" applyFill="1" applyBorder="1"/>
    <xf numFmtId="0" fontId="3" fillId="0" borderId="0" xfId="0" applyFont="1" applyFill="1" applyAlignment="1">
      <alignment horizontal="left"/>
    </xf>
    <xf numFmtId="167" fontId="3" fillId="0" borderId="0" xfId="0" applyNumberFormat="1" applyFont="1" applyFill="1" applyAlignment="1">
      <alignment horizontal="left"/>
    </xf>
    <xf numFmtId="0" fontId="3" fillId="0" borderId="0" xfId="0" applyFont="1" applyFill="1" applyBorder="1" applyAlignment="1">
      <alignment horizontal="center"/>
    </xf>
    <xf numFmtId="167" fontId="3" fillId="0" borderId="0" xfId="19" quotePrefix="1" applyNumberFormat="1" applyFont="1" applyFill="1" applyBorder="1" applyAlignment="1">
      <alignment horizontal="center"/>
    </xf>
    <xf numFmtId="167" fontId="3" fillId="0" borderId="0" xfId="19" applyNumberFormat="1" applyFont="1" applyFill="1" applyBorder="1" applyAlignment="1">
      <alignment horizontal="center" vertical="center" wrapText="1"/>
    </xf>
    <xf numFmtId="169" fontId="3" fillId="0" borderId="0" xfId="0" applyNumberFormat="1" applyFont="1" applyFill="1" applyAlignment="1">
      <alignment horizontal="center"/>
    </xf>
    <xf numFmtId="43" fontId="3" fillId="0" borderId="0" xfId="19" applyFont="1" applyFill="1" applyAlignment="1">
      <alignment horizontal="center"/>
    </xf>
    <xf numFmtId="167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Alignment="1">
      <alignment horizontal="center"/>
    </xf>
    <xf numFmtId="43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0" fontId="3" fillId="0" borderId="0" xfId="0" applyFont="1" applyFill="1" applyBorder="1" applyAlignment="1"/>
    <xf numFmtId="168" fontId="3" fillId="0" borderId="0" xfId="0" applyNumberFormat="1" applyFont="1" applyFill="1" applyBorder="1"/>
    <xf numFmtId="167" fontId="3" fillId="0" borderId="12" xfId="19" quotePrefix="1" applyNumberFormat="1" applyFont="1" applyFill="1" applyBorder="1" applyAlignment="1">
      <alignment horizontal="center"/>
    </xf>
    <xf numFmtId="4" fontId="3" fillId="0" borderId="0" xfId="19" applyNumberFormat="1" applyFont="1" applyFill="1"/>
    <xf numFmtId="0" fontId="3" fillId="0" borderId="12" xfId="19" applyNumberFormat="1" applyFont="1" applyFill="1" applyBorder="1" applyAlignment="1">
      <alignment horizontal="center"/>
    </xf>
    <xf numFmtId="0" fontId="3" fillId="0" borderId="0" xfId="0" quotePrefix="1" applyFont="1" applyFill="1"/>
    <xf numFmtId="49" fontId="3" fillId="0" borderId="0" xfId="0" applyNumberFormat="1" applyFont="1" applyFill="1"/>
    <xf numFmtId="167" fontId="3" fillId="0" borderId="0" xfId="19" applyNumberFormat="1" applyFont="1" applyFill="1" applyAlignment="1"/>
    <xf numFmtId="167" fontId="6" fillId="0" borderId="0" xfId="19" applyNumberFormat="1" applyFont="1" applyFill="1" applyBorder="1" applyAlignment="1">
      <alignment horizontal="center"/>
    </xf>
    <xf numFmtId="164" fontId="3" fillId="0" borderId="0" xfId="0" applyNumberFormat="1" applyFont="1" applyFill="1"/>
    <xf numFmtId="167" fontId="7" fillId="0" borderId="0" xfId="19" applyNumberFormat="1" applyFont="1" applyFill="1" applyAlignment="1">
      <alignment horizontal="center"/>
    </xf>
    <xf numFmtId="167" fontId="7" fillId="0" borderId="12" xfId="19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4" fillId="0" borderId="0" xfId="0" applyFont="1" applyFill="1"/>
    <xf numFmtId="2" fontId="3" fillId="0" borderId="0" xfId="0" applyNumberFormat="1" applyFont="1" applyFill="1"/>
    <xf numFmtId="43" fontId="3" fillId="0" borderId="0" xfId="0" applyNumberFormat="1" applyFont="1" applyFill="1"/>
    <xf numFmtId="0" fontId="7" fillId="0" borderId="0" xfId="0" applyFont="1" applyFill="1" applyAlignment="1">
      <alignment horizontal="center"/>
    </xf>
    <xf numFmtId="167" fontId="3" fillId="0" borderId="0" xfId="19" applyNumberFormat="1" applyFont="1" applyFill="1" applyBorder="1" applyAlignment="1">
      <alignment horizontal="center" wrapText="1"/>
    </xf>
    <xf numFmtId="49" fontId="3" fillId="0" borderId="12" xfId="19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165" fontId="3" fillId="0" borderId="0" xfId="0" applyNumberFormat="1" applyFont="1" applyFill="1"/>
    <xf numFmtId="167" fontId="13" fillId="0" borderId="0" xfId="0" applyNumberFormat="1" applyFont="1" applyFill="1"/>
    <xf numFmtId="0" fontId="14" fillId="0" borderId="0" xfId="0" applyNumberFormat="1" applyFont="1" applyFill="1" applyAlignment="1">
      <alignment horizontal="center"/>
    </xf>
    <xf numFmtId="174" fontId="14" fillId="0" borderId="0" xfId="19" applyNumberFormat="1" applyFont="1" applyFill="1" applyBorder="1"/>
    <xf numFmtId="168" fontId="14" fillId="0" borderId="0" xfId="0" applyNumberFormat="1" applyFont="1" applyFill="1" applyBorder="1"/>
    <xf numFmtId="167" fontId="14" fillId="0" borderId="0" xfId="0" applyNumberFormat="1" applyFont="1" applyFill="1"/>
    <xf numFmtId="0" fontId="15" fillId="0" borderId="0" xfId="0" applyNumberFormat="1" applyFont="1" applyFill="1" applyAlignment="1">
      <alignment horizontal="center"/>
    </xf>
    <xf numFmtId="43" fontId="3" fillId="0" borderId="0" xfId="19" applyNumberFormat="1" applyFont="1" applyFill="1"/>
    <xf numFmtId="2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167" fontId="3" fillId="0" borderId="13" xfId="19" applyNumberFormat="1" applyFont="1" applyFill="1" applyBorder="1" applyAlignment="1">
      <alignment horizontal="center"/>
    </xf>
    <xf numFmtId="39" fontId="17" fillId="0" borderId="0" xfId="0" applyNumberFormat="1" applyFont="1" applyFill="1"/>
    <xf numFmtId="0" fontId="17" fillId="0" borderId="0" xfId="0" applyFont="1" applyFill="1"/>
    <xf numFmtId="43" fontId="17" fillId="0" borderId="0" xfId="19" applyFont="1" applyFill="1"/>
    <xf numFmtId="167" fontId="3" fillId="0" borderId="0" xfId="19" applyNumberFormat="1" applyFont="1" applyFill="1" applyBorder="1" applyAlignment="1">
      <alignment horizontal="left"/>
    </xf>
    <xf numFmtId="4" fontId="3" fillId="0" borderId="0" xfId="0" applyNumberFormat="1" applyFont="1" applyFill="1"/>
    <xf numFmtId="43" fontId="3" fillId="0" borderId="0" xfId="0" applyNumberFormat="1" applyFont="1" applyFill="1" applyBorder="1"/>
    <xf numFmtId="169" fontId="3" fillId="0" borderId="0" xfId="0" applyNumberFormat="1" applyFont="1" applyFill="1" applyBorder="1" applyAlignment="1">
      <alignment horizontal="center"/>
    </xf>
    <xf numFmtId="39" fontId="3" fillId="0" borderId="0" xfId="0" applyNumberFormat="1" applyFont="1" applyFill="1"/>
    <xf numFmtId="43" fontId="3" fillId="0" borderId="0" xfId="19" applyNumberFormat="1" applyFont="1" applyFill="1" applyAlignment="1">
      <alignment horizontal="right"/>
    </xf>
    <xf numFmtId="43" fontId="3" fillId="0" borderId="0" xfId="0" applyNumberFormat="1" applyFont="1" applyFill="1" applyAlignment="1">
      <alignment horizontal="right"/>
    </xf>
    <xf numFmtId="43" fontId="3" fillId="0" borderId="14" xfId="19" applyNumberFormat="1" applyFont="1" applyFill="1" applyBorder="1"/>
    <xf numFmtId="43" fontId="3" fillId="0" borderId="15" xfId="19" applyNumberFormat="1" applyFont="1" applyFill="1" applyBorder="1"/>
    <xf numFmtId="43" fontId="3" fillId="0" borderId="0" xfId="0" applyNumberFormat="1" applyFont="1" applyFill="1" applyAlignment="1">
      <alignment horizontal="center"/>
    </xf>
    <xf numFmtId="43" fontId="3" fillId="0" borderId="0" xfId="19" applyNumberFormat="1" applyFont="1" applyFill="1" applyBorder="1"/>
    <xf numFmtId="43" fontId="3" fillId="0" borderId="0" xfId="19" applyNumberFormat="1" applyFont="1" applyFill="1" applyBorder="1" applyAlignment="1">
      <alignment horizontal="right"/>
    </xf>
    <xf numFmtId="43" fontId="3" fillId="0" borderId="12" xfId="19" applyNumberFormat="1" applyFont="1" applyFill="1" applyBorder="1"/>
    <xf numFmtId="43" fontId="3" fillId="0" borderId="16" xfId="0" applyNumberFormat="1" applyFont="1" applyFill="1" applyBorder="1" applyAlignment="1">
      <alignment horizontal="right"/>
    </xf>
    <xf numFmtId="43" fontId="3" fillId="0" borderId="0" xfId="0" applyNumberFormat="1" applyFont="1" applyFill="1" applyBorder="1" applyAlignment="1">
      <alignment horizontal="right"/>
    </xf>
    <xf numFmtId="43" fontId="3" fillId="0" borderId="12" xfId="0" applyNumberFormat="1" applyFont="1" applyFill="1" applyBorder="1" applyAlignment="1">
      <alignment horizontal="right"/>
    </xf>
    <xf numFmtId="43" fontId="3" fillId="0" borderId="12" xfId="19" applyNumberFormat="1" applyFont="1" applyFill="1" applyBorder="1" applyAlignment="1">
      <alignment horizontal="right"/>
    </xf>
    <xf numFmtId="43" fontId="3" fillId="0" borderId="15" xfId="19" applyNumberFormat="1" applyFont="1" applyFill="1" applyBorder="1" applyAlignment="1">
      <alignment horizontal="right"/>
    </xf>
    <xf numFmtId="43" fontId="3" fillId="0" borderId="15" xfId="0" applyNumberFormat="1" applyFont="1" applyFill="1" applyBorder="1" applyAlignment="1">
      <alignment horizontal="right"/>
    </xf>
    <xf numFmtId="43" fontId="14" fillId="0" borderId="0" xfId="19" applyNumberFormat="1" applyFont="1" applyFill="1"/>
    <xf numFmtId="43" fontId="14" fillId="0" borderId="0" xfId="0" applyNumberFormat="1" applyFont="1" applyFill="1" applyBorder="1"/>
    <xf numFmtId="43" fontId="14" fillId="0" borderId="0" xfId="19" applyNumberFormat="1" applyFont="1" applyFill="1" applyBorder="1"/>
    <xf numFmtId="43" fontId="3" fillId="0" borderId="16" xfId="19" applyNumberFormat="1" applyFont="1" applyFill="1" applyBorder="1"/>
    <xf numFmtId="43" fontId="3" fillId="0" borderId="14" xfId="19" applyNumberFormat="1" applyFont="1" applyFill="1" applyBorder="1" applyAlignment="1">
      <alignment horizontal="right"/>
    </xf>
    <xf numFmtId="43" fontId="3" fillId="0" borderId="0" xfId="0" applyNumberFormat="1" applyFont="1" applyFill="1" applyBorder="1" applyAlignment="1">
      <alignment horizontal="center"/>
    </xf>
    <xf numFmtId="166" fontId="3" fillId="0" borderId="17" xfId="19" applyNumberFormat="1" applyFont="1" applyFill="1" applyBorder="1"/>
    <xf numFmtId="166" fontId="3" fillId="0" borderId="0" xfId="0" applyNumberFormat="1" applyFont="1" applyFill="1"/>
    <xf numFmtId="166" fontId="3" fillId="0" borderId="0" xfId="0" applyNumberFormat="1" applyFont="1" applyFill="1" applyAlignment="1">
      <alignment horizontal="right"/>
    </xf>
    <xf numFmtId="49" fontId="3" fillId="0" borderId="0" xfId="19" applyNumberFormat="1" applyFont="1" applyFill="1" applyBorder="1" applyAlignment="1">
      <alignment horizontal="center"/>
    </xf>
    <xf numFmtId="43" fontId="3" fillId="0" borderId="13" xfId="19" applyNumberFormat="1" applyFont="1" applyFill="1" applyBorder="1" applyAlignment="1">
      <alignment horizontal="right"/>
    </xf>
    <xf numFmtId="43" fontId="17" fillId="0" borderId="0" xfId="19" applyFont="1" applyFill="1" applyBorder="1"/>
    <xf numFmtId="43" fontId="7" fillId="0" borderId="0" xfId="19" applyFont="1" applyFill="1" applyAlignment="1">
      <alignment horizontal="center"/>
    </xf>
    <xf numFmtId="43" fontId="7" fillId="0" borderId="12" xfId="19" applyFont="1" applyFill="1" applyBorder="1" applyAlignment="1">
      <alignment horizontal="center"/>
    </xf>
    <xf numFmtId="167" fontId="7" fillId="0" borderId="0" xfId="19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right"/>
    </xf>
    <xf numFmtId="164" fontId="3" fillId="0" borderId="0" xfId="19" applyNumberFormat="1" applyFont="1" applyFill="1"/>
    <xf numFmtId="168" fontId="7" fillId="0" borderId="0" xfId="0" applyNumberFormat="1" applyFont="1" applyFill="1"/>
    <xf numFmtId="169" fontId="7" fillId="0" borderId="0" xfId="0" applyNumberFormat="1" applyFont="1" applyFill="1" applyAlignment="1">
      <alignment horizontal="center"/>
    </xf>
    <xf numFmtId="167" fontId="7" fillId="0" borderId="0" xfId="0" applyNumberFormat="1" applyFont="1" applyFill="1" applyAlignment="1">
      <alignment horizontal="center"/>
    </xf>
    <xf numFmtId="0" fontId="35" fillId="0" borderId="0" xfId="0" applyNumberFormat="1" applyFont="1" applyFill="1" applyAlignment="1">
      <alignment horizontal="center"/>
    </xf>
    <xf numFmtId="2" fontId="7" fillId="0" borderId="0" xfId="0" applyNumberFormat="1" applyFont="1" applyFill="1" applyAlignment="1">
      <alignment horizontal="center"/>
    </xf>
    <xf numFmtId="1" fontId="7" fillId="0" borderId="0" xfId="0" applyNumberFormat="1" applyFont="1" applyFill="1" applyAlignment="1">
      <alignment horizontal="center"/>
    </xf>
    <xf numFmtId="167" fontId="2" fillId="0" borderId="0" xfId="19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/>
    </xf>
    <xf numFmtId="167" fontId="3" fillId="0" borderId="0" xfId="0" applyNumberFormat="1" applyFont="1" applyFill="1" applyBorder="1" applyAlignment="1"/>
    <xf numFmtId="168" fontId="3" fillId="0" borderId="0" xfId="0" applyNumberFormat="1" applyFont="1" applyFill="1"/>
    <xf numFmtId="0" fontId="3" fillId="0" borderId="0" xfId="0" applyFont="1" applyFill="1" applyBorder="1"/>
    <xf numFmtId="0" fontId="3" fillId="0" borderId="0" xfId="0" applyFont="1" applyFill="1" applyAlignment="1">
      <alignment horizontal="center"/>
    </xf>
    <xf numFmtId="43" fontId="3" fillId="0" borderId="0" xfId="19" applyFont="1" applyFill="1" applyAlignment="1">
      <alignment horizontal="right"/>
    </xf>
    <xf numFmtId="0" fontId="36" fillId="0" borderId="0" xfId="0" applyFont="1" applyFill="1"/>
    <xf numFmtId="0" fontId="3" fillId="0" borderId="0" xfId="0" applyFont="1" applyFill="1" applyAlignment="1">
      <alignment horizontal="center"/>
    </xf>
    <xf numFmtId="167" fontId="3" fillId="0" borderId="0" xfId="19" applyNumberFormat="1" applyFont="1" applyFill="1" applyAlignment="1">
      <alignment horizontal="center"/>
    </xf>
    <xf numFmtId="0" fontId="3" fillId="0" borderId="12" xfId="0" applyFont="1" applyFill="1" applyBorder="1" applyAlignment="1">
      <alignment horizontal="center"/>
    </xf>
    <xf numFmtId="167" fontId="3" fillId="0" borderId="12" xfId="19" applyNumberFormat="1" applyFont="1" applyFill="1" applyBorder="1" applyAlignment="1">
      <alignment horizontal="center"/>
    </xf>
    <xf numFmtId="167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43" fontId="3" fillId="0" borderId="12" xfId="19" applyFont="1" applyFill="1" applyBorder="1" applyAlignment="1">
      <alignment horizontal="center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168" fontId="3" fillId="0" borderId="0" xfId="0" quotePrefix="1" applyNumberFormat="1" applyFont="1" applyFill="1" applyBorder="1"/>
    <xf numFmtId="0" fontId="3" fillId="0" borderId="0" xfId="0" applyFont="1" applyFill="1" applyAlignment="1">
      <alignment horizontal="center"/>
    </xf>
    <xf numFmtId="175" fontId="3" fillId="0" borderId="16" xfId="19" applyNumberFormat="1" applyFont="1" applyFill="1" applyBorder="1"/>
    <xf numFmtId="175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/>
    <xf numFmtId="168" fontId="36" fillId="0" borderId="0" xfId="0" applyNumberFormat="1" applyFont="1" applyFill="1"/>
    <xf numFmtId="0" fontId="3" fillId="0" borderId="12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7" fontId="3" fillId="0" borderId="0" xfId="19" applyNumberFormat="1" applyFont="1" applyFill="1" applyAlignment="1">
      <alignment horizontal="center"/>
    </xf>
    <xf numFmtId="167" fontId="3" fillId="0" borderId="0" xfId="0" applyNumberFormat="1" applyFont="1" applyFill="1" applyAlignment="1">
      <alignment horizontal="center"/>
    </xf>
    <xf numFmtId="167" fontId="3" fillId="0" borderId="0" xfId="0" applyNumberFormat="1" applyFont="1" applyFill="1" applyAlignment="1">
      <alignment horizontal="right"/>
    </xf>
    <xf numFmtId="43" fontId="36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7" fontId="3" fillId="0" borderId="0" xfId="0" applyNumberFormat="1" applyFont="1" applyFill="1" applyAlignment="1">
      <alignment horizontal="center"/>
    </xf>
    <xf numFmtId="167" fontId="3" fillId="0" borderId="0" xfId="0" applyNumberFormat="1" applyFont="1" applyFill="1" applyAlignment="1">
      <alignment horizontal="right"/>
    </xf>
    <xf numFmtId="43" fontId="36" fillId="0" borderId="0" xfId="0" applyNumberFormat="1" applyFont="1" applyFill="1"/>
    <xf numFmtId="167" fontId="3" fillId="0" borderId="0" xfId="19" applyNumberFormat="1" applyFont="1" applyFill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167" fontId="3" fillId="0" borderId="12" xfId="19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67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7" fontId="3" fillId="0" borderId="0" xfId="19" applyNumberFormat="1" applyFont="1" applyFill="1" applyBorder="1" applyAlignment="1">
      <alignment horizontal="right" vertical="center" wrapText="1"/>
    </xf>
    <xf numFmtId="167" fontId="3" fillId="0" borderId="12" xfId="0" applyNumberFormat="1" applyFont="1" applyFill="1" applyBorder="1" applyAlignment="1">
      <alignment horizontal="center"/>
    </xf>
    <xf numFmtId="167" fontId="3" fillId="0" borderId="14" xfId="19" applyNumberFormat="1" applyFont="1" applyFill="1" applyBorder="1" applyAlignment="1">
      <alignment horizontal="center"/>
    </xf>
    <xf numFmtId="43" fontId="3" fillId="0" borderId="12" xfId="19" applyFont="1" applyFill="1" applyBorder="1" applyAlignment="1">
      <alignment horizontal="center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</cellXfs>
  <cellStyles count="53">
    <cellStyle name="20% - ส่วนที่ถูกเน้น1" xfId="1" xr:uid="{00000000-0005-0000-0000-000000000000}"/>
    <cellStyle name="20% - ส่วนที่ถูกเน้น2" xfId="2" xr:uid="{00000000-0005-0000-0000-000001000000}"/>
    <cellStyle name="20% - ส่วนที่ถูกเน้น3" xfId="3" xr:uid="{00000000-0005-0000-0000-000002000000}"/>
    <cellStyle name="20% - ส่วนที่ถูกเน้น4" xfId="4" xr:uid="{00000000-0005-0000-0000-000003000000}"/>
    <cellStyle name="20% - ส่วนที่ถูกเน้น5" xfId="5" xr:uid="{00000000-0005-0000-0000-000004000000}"/>
    <cellStyle name="20% - ส่วนที่ถูกเน้น6" xfId="6" xr:uid="{00000000-0005-0000-0000-000005000000}"/>
    <cellStyle name="40% - ส่วนที่ถูกเน้น1" xfId="7" xr:uid="{00000000-0005-0000-0000-000006000000}"/>
    <cellStyle name="40% - ส่วนที่ถูกเน้น2" xfId="8" xr:uid="{00000000-0005-0000-0000-000007000000}"/>
    <cellStyle name="40% - ส่วนที่ถูกเน้น3" xfId="9" xr:uid="{00000000-0005-0000-0000-000008000000}"/>
    <cellStyle name="40% - ส่วนที่ถูกเน้น4" xfId="10" xr:uid="{00000000-0005-0000-0000-000009000000}"/>
    <cellStyle name="40% - ส่วนที่ถูกเน้น5" xfId="11" xr:uid="{00000000-0005-0000-0000-00000A000000}"/>
    <cellStyle name="40% - ส่วนที่ถูกเน้น6" xfId="12" xr:uid="{00000000-0005-0000-0000-00000B000000}"/>
    <cellStyle name="60% - ส่วนที่ถูกเน้น1" xfId="13" xr:uid="{00000000-0005-0000-0000-00000C000000}"/>
    <cellStyle name="60% - ส่วนที่ถูกเน้น2" xfId="14" xr:uid="{00000000-0005-0000-0000-00000D000000}"/>
    <cellStyle name="60% - ส่วนที่ถูกเน้น3" xfId="15" xr:uid="{00000000-0005-0000-0000-00000E000000}"/>
    <cellStyle name="60% - ส่วนที่ถูกเน้น4" xfId="16" xr:uid="{00000000-0005-0000-0000-00000F000000}"/>
    <cellStyle name="60% - ส่วนที่ถูกเน้น5" xfId="17" xr:uid="{00000000-0005-0000-0000-000010000000}"/>
    <cellStyle name="60% - ส่วนที่ถูกเน้น6" xfId="18" xr:uid="{00000000-0005-0000-0000-000011000000}"/>
    <cellStyle name="Comma" xfId="19" builtinId="3"/>
    <cellStyle name="comma zerodec" xfId="20" xr:uid="{00000000-0005-0000-0000-000013000000}"/>
    <cellStyle name="Currency1" xfId="21" xr:uid="{00000000-0005-0000-0000-000014000000}"/>
    <cellStyle name="Dollar (zero dec)" xfId="22" xr:uid="{00000000-0005-0000-0000-000015000000}"/>
    <cellStyle name="Grey" xfId="23" xr:uid="{00000000-0005-0000-0000-000016000000}"/>
    <cellStyle name="Input [yellow]" xfId="24" xr:uid="{00000000-0005-0000-0000-000017000000}"/>
    <cellStyle name="no dec" xfId="25" xr:uid="{00000000-0005-0000-0000-000018000000}"/>
    <cellStyle name="Normal" xfId="0" builtinId="0"/>
    <cellStyle name="Normal - Style1" xfId="26" xr:uid="{00000000-0005-0000-0000-00001A000000}"/>
    <cellStyle name="Percent [2]" xfId="27" xr:uid="{00000000-0005-0000-0000-00001B000000}"/>
    <cellStyle name="Quantity" xfId="28" xr:uid="{00000000-0005-0000-0000-00001C000000}"/>
    <cellStyle name="เซลล์ตรวจสอบ" xfId="29" xr:uid="{00000000-0005-0000-0000-000021000000}"/>
    <cellStyle name="เซลล์ที่มีการเชื่อมโยง" xfId="30" xr:uid="{00000000-0005-0000-0000-000022000000}"/>
    <cellStyle name="แย่" xfId="31" xr:uid="{00000000-0005-0000-0000-000027000000}"/>
    <cellStyle name="แสดงผล" xfId="32" xr:uid="{00000000-0005-0000-0000-00002E000000}"/>
    <cellStyle name="การคำนวณ" xfId="33" xr:uid="{00000000-0005-0000-0000-00001D000000}"/>
    <cellStyle name="ข้อความเตือน" xfId="34" xr:uid="{00000000-0005-0000-0000-00001E000000}"/>
    <cellStyle name="ข้อความอธิบาย" xfId="35" xr:uid="{00000000-0005-0000-0000-00001F000000}"/>
    <cellStyle name="ชื่อเรื่อง" xfId="36" xr:uid="{00000000-0005-0000-0000-000020000000}"/>
    <cellStyle name="ดี" xfId="37" xr:uid="{00000000-0005-0000-0000-000023000000}"/>
    <cellStyle name="ป้อนค่า" xfId="38" xr:uid="{00000000-0005-0000-0000-000024000000}"/>
    <cellStyle name="ปานกลาง" xfId="39" xr:uid="{00000000-0005-0000-0000-000025000000}"/>
    <cellStyle name="ผลรวม" xfId="40" xr:uid="{00000000-0005-0000-0000-000026000000}"/>
    <cellStyle name="ส่วนที่ถูกเน้น1" xfId="41" xr:uid="{00000000-0005-0000-0000-000028000000}"/>
    <cellStyle name="ส่วนที่ถูกเน้น2" xfId="42" xr:uid="{00000000-0005-0000-0000-000029000000}"/>
    <cellStyle name="ส่วนที่ถูกเน้น3" xfId="43" xr:uid="{00000000-0005-0000-0000-00002A000000}"/>
    <cellStyle name="ส่วนที่ถูกเน้น4" xfId="44" xr:uid="{00000000-0005-0000-0000-00002B000000}"/>
    <cellStyle name="ส่วนที่ถูกเน้น5" xfId="45" xr:uid="{00000000-0005-0000-0000-00002C000000}"/>
    <cellStyle name="ส่วนที่ถูกเน้น6" xfId="46" xr:uid="{00000000-0005-0000-0000-00002D000000}"/>
    <cellStyle name="หมายเหตุ" xfId="47" xr:uid="{00000000-0005-0000-0000-00002F000000}"/>
    <cellStyle name="หมายเหตุ 2" xfId="52" xr:uid="{00000000-0005-0000-0000-000030000000}"/>
    <cellStyle name="หัวเรื่อง 1" xfId="48" xr:uid="{00000000-0005-0000-0000-000031000000}"/>
    <cellStyle name="หัวเรื่อง 2" xfId="49" xr:uid="{00000000-0005-0000-0000-000032000000}"/>
    <cellStyle name="หัวเรื่อง 3" xfId="50" xr:uid="{00000000-0005-0000-0000-000033000000}"/>
    <cellStyle name="หัวเรื่อง 4" xfId="51" xr:uid="{00000000-0005-0000-0000-00003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38"/>
  <sheetViews>
    <sheetView tabSelected="1" view="pageBreakPreview" zoomScaleNormal="100" zoomScaleSheetLayoutView="100" workbookViewId="0">
      <selection activeCell="C14" sqref="C14"/>
    </sheetView>
  </sheetViews>
  <sheetFormatPr defaultColWidth="9.140625" defaultRowHeight="18" x14ac:dyDescent="0.4"/>
  <cols>
    <col min="1" max="2" width="2.7109375" style="5" customWidth="1"/>
    <col min="3" max="3" width="28.85546875" style="5" customWidth="1"/>
    <col min="4" max="4" width="6.28515625" style="118" customWidth="1"/>
    <col min="5" max="5" width="0.85546875" style="118" customWidth="1"/>
    <col min="6" max="6" width="14.5703125" style="118" customWidth="1"/>
    <col min="7" max="7" width="0.7109375" style="118" customWidth="1"/>
    <col min="8" max="8" width="13.42578125" style="118" customWidth="1"/>
    <col min="9" max="9" width="0.85546875" style="5" customWidth="1"/>
    <col min="10" max="10" width="14.85546875" style="6" customWidth="1"/>
    <col min="11" max="11" width="1" style="6" customWidth="1"/>
    <col min="12" max="12" width="14" style="6" customWidth="1"/>
    <col min="13" max="13" width="15.7109375" style="109" customWidth="1"/>
    <col min="14" max="14" width="2.7109375" style="109" customWidth="1"/>
    <col min="15" max="15" width="15.7109375" style="5" customWidth="1"/>
    <col min="16" max="16" width="2.7109375" style="5" customWidth="1"/>
    <col min="17" max="17" width="13.85546875" style="5" customWidth="1"/>
    <col min="18" max="18" width="2.7109375" style="5" customWidth="1"/>
    <col min="19" max="19" width="14.5703125" style="5" customWidth="1"/>
    <col min="20" max="20" width="11" style="5" customWidth="1"/>
    <col min="21" max="16384" width="9.140625" style="5"/>
  </cols>
  <sheetData>
    <row r="1" spans="1:18" x14ac:dyDescent="0.4">
      <c r="D1" s="23"/>
      <c r="E1" s="23"/>
      <c r="F1" s="10"/>
      <c r="G1" s="10"/>
      <c r="H1" s="10"/>
      <c r="J1" s="10"/>
      <c r="K1" s="10"/>
      <c r="L1" s="10"/>
      <c r="O1" s="109"/>
      <c r="P1" s="109"/>
      <c r="Q1" s="109"/>
      <c r="R1" s="109"/>
    </row>
    <row r="2" spans="1:18" x14ac:dyDescent="0.4">
      <c r="A2" s="138" t="s">
        <v>52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9"/>
      <c r="N2" s="19"/>
    </row>
    <row r="3" spans="1:18" ht="18" customHeight="1" x14ac:dyDescent="0.4">
      <c r="A3" s="138" t="s">
        <v>91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</row>
    <row r="4" spans="1:18" ht="20.25" customHeight="1" x14ac:dyDescent="0.4">
      <c r="A4" s="138" t="s">
        <v>209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</row>
    <row r="5" spans="1:18" x14ac:dyDescent="0.4">
      <c r="A5" s="118"/>
      <c r="B5" s="118"/>
      <c r="F5" s="139" t="s">
        <v>13</v>
      </c>
      <c r="G5" s="139"/>
      <c r="H5" s="139"/>
      <c r="I5" s="139"/>
      <c r="J5" s="139"/>
      <c r="K5" s="139"/>
      <c r="L5" s="139"/>
    </row>
    <row r="6" spans="1:18" x14ac:dyDescent="0.4">
      <c r="F6" s="140" t="s">
        <v>34</v>
      </c>
      <c r="G6" s="140"/>
      <c r="H6" s="140"/>
      <c r="J6" s="141" t="s">
        <v>35</v>
      </c>
      <c r="K6" s="141"/>
      <c r="L6" s="141"/>
    </row>
    <row r="7" spans="1:18" x14ac:dyDescent="0.4">
      <c r="D7" s="115" t="s">
        <v>40</v>
      </c>
      <c r="E7" s="19"/>
      <c r="F7" s="30" t="s">
        <v>210</v>
      </c>
      <c r="G7" s="20"/>
      <c r="H7" s="30" t="s">
        <v>211</v>
      </c>
      <c r="J7" s="30" t="str">
        <f>+F7</f>
        <v>31 มีนาคม 2565</v>
      </c>
      <c r="K7" s="20"/>
      <c r="L7" s="30" t="str">
        <f>+H7</f>
        <v>31 ธันวาคม 2564</v>
      </c>
    </row>
    <row r="8" spans="1:18" s="44" customFormat="1" ht="18" customHeight="1" x14ac:dyDescent="0.35">
      <c r="D8" s="40"/>
      <c r="E8" s="40"/>
      <c r="F8" s="104" t="s">
        <v>171</v>
      </c>
      <c r="G8" s="104"/>
      <c r="H8" s="104" t="s">
        <v>172</v>
      </c>
      <c r="I8" s="105"/>
      <c r="J8" s="104" t="s">
        <v>171</v>
      </c>
      <c r="K8" s="104"/>
      <c r="L8" s="104" t="s">
        <v>172</v>
      </c>
      <c r="M8" s="40"/>
      <c r="N8" s="40"/>
    </row>
    <row r="9" spans="1:18" s="44" customFormat="1" ht="18" customHeight="1" x14ac:dyDescent="0.35">
      <c r="D9" s="40"/>
      <c r="E9" s="40"/>
      <c r="F9" s="104" t="s">
        <v>173</v>
      </c>
      <c r="G9" s="104"/>
      <c r="H9" s="104"/>
      <c r="I9" s="105"/>
      <c r="J9" s="104" t="s">
        <v>173</v>
      </c>
      <c r="K9" s="104"/>
      <c r="L9" s="104"/>
      <c r="M9" s="40"/>
      <c r="N9" s="40"/>
    </row>
    <row r="10" spans="1:18" ht="18" customHeight="1" x14ac:dyDescent="0.4">
      <c r="A10" s="142" t="s">
        <v>5</v>
      </c>
      <c r="B10" s="142"/>
      <c r="C10" s="142"/>
      <c r="D10" s="19"/>
      <c r="E10" s="19"/>
      <c r="F10" s="5"/>
      <c r="G10" s="5"/>
      <c r="H10" s="5"/>
      <c r="J10" s="45"/>
      <c r="K10" s="45"/>
      <c r="L10" s="45"/>
    </row>
    <row r="11" spans="1:18" x14ac:dyDescent="0.4">
      <c r="A11" s="5" t="s">
        <v>6</v>
      </c>
      <c r="F11" s="117"/>
      <c r="G11" s="117"/>
      <c r="H11" s="117"/>
    </row>
    <row r="12" spans="1:18" x14ac:dyDescent="0.4">
      <c r="B12" s="5" t="s">
        <v>14</v>
      </c>
      <c r="D12" s="118">
        <v>3</v>
      </c>
      <c r="F12" s="67">
        <v>483191385.81999999</v>
      </c>
      <c r="G12" s="67"/>
      <c r="H12" s="67">
        <v>341495631.25999999</v>
      </c>
      <c r="I12" s="43"/>
      <c r="J12" s="55">
        <v>84003297.819999993</v>
      </c>
      <c r="K12" s="55"/>
      <c r="L12" s="55">
        <v>144066303.36000001</v>
      </c>
    </row>
    <row r="13" spans="1:18" x14ac:dyDescent="0.4">
      <c r="B13" s="5" t="s">
        <v>83</v>
      </c>
      <c r="F13" s="67"/>
      <c r="G13" s="67"/>
      <c r="H13" s="67"/>
      <c r="I13" s="43"/>
      <c r="J13" s="55"/>
      <c r="K13" s="55"/>
      <c r="L13" s="55"/>
    </row>
    <row r="14" spans="1:18" x14ac:dyDescent="0.4">
      <c r="C14" s="5" t="s">
        <v>36</v>
      </c>
      <c r="D14" s="118">
        <v>4</v>
      </c>
      <c r="F14" s="67">
        <v>150707993.34</v>
      </c>
      <c r="G14" s="67"/>
      <c r="H14" s="67">
        <v>149559406.16999999</v>
      </c>
      <c r="I14" s="43"/>
      <c r="J14" s="55">
        <v>84599489.010000005</v>
      </c>
      <c r="K14" s="55"/>
      <c r="L14" s="55">
        <v>86637303.75</v>
      </c>
      <c r="O14" s="109"/>
      <c r="P14" s="109"/>
      <c r="Q14" s="109"/>
      <c r="R14" s="109"/>
    </row>
    <row r="15" spans="1:18" x14ac:dyDescent="0.4">
      <c r="C15" s="5" t="s">
        <v>33</v>
      </c>
      <c r="D15" s="118">
        <v>2.2000000000000002</v>
      </c>
      <c r="F15" s="67">
        <v>146040409.78999999</v>
      </c>
      <c r="G15" s="67"/>
      <c r="H15" s="67">
        <v>210481375.72</v>
      </c>
      <c r="I15" s="43"/>
      <c r="J15" s="55">
        <v>3399660.37</v>
      </c>
      <c r="K15" s="55"/>
      <c r="L15" s="55">
        <v>5899660.3700000001</v>
      </c>
      <c r="O15" s="109"/>
      <c r="P15" s="109"/>
      <c r="Q15" s="109"/>
      <c r="R15" s="109"/>
    </row>
    <row r="16" spans="1:18" x14ac:dyDescent="0.4">
      <c r="B16" s="5" t="s">
        <v>194</v>
      </c>
      <c r="F16" s="67"/>
      <c r="G16" s="67"/>
      <c r="H16" s="67"/>
      <c r="I16" s="43"/>
      <c r="J16" s="55"/>
      <c r="K16" s="55"/>
      <c r="L16" s="55"/>
      <c r="O16" s="109"/>
      <c r="P16" s="109"/>
      <c r="Q16" s="109"/>
      <c r="R16" s="109"/>
    </row>
    <row r="17" spans="1:18" x14ac:dyDescent="0.4">
      <c r="C17" s="5" t="s">
        <v>78</v>
      </c>
      <c r="D17" s="118">
        <v>5</v>
      </c>
      <c r="F17" s="67">
        <v>117697170.75</v>
      </c>
      <c r="G17" s="67"/>
      <c r="H17" s="67">
        <v>104790182.58</v>
      </c>
      <c r="I17" s="43"/>
      <c r="J17" s="55">
        <v>5982419.6399999997</v>
      </c>
      <c r="K17" s="55"/>
      <c r="L17" s="55">
        <v>13972159.68</v>
      </c>
      <c r="O17" s="109"/>
      <c r="P17" s="109"/>
      <c r="Q17" s="109"/>
      <c r="R17" s="109"/>
    </row>
    <row r="18" spans="1:18" x14ac:dyDescent="0.4">
      <c r="C18" s="5" t="s">
        <v>33</v>
      </c>
      <c r="D18" s="118">
        <v>2.2999999999999998</v>
      </c>
      <c r="F18" s="67">
        <v>0</v>
      </c>
      <c r="G18" s="67"/>
      <c r="H18" s="67">
        <v>0</v>
      </c>
      <c r="I18" s="43"/>
      <c r="J18" s="55">
        <v>58591135.880000003</v>
      </c>
      <c r="K18" s="55"/>
      <c r="L18" s="55">
        <v>47106680.780000001</v>
      </c>
      <c r="O18" s="109"/>
      <c r="P18" s="109"/>
      <c r="Q18" s="109"/>
      <c r="R18" s="109"/>
    </row>
    <row r="19" spans="1:18" x14ac:dyDescent="0.4">
      <c r="B19" s="5" t="s">
        <v>208</v>
      </c>
      <c r="D19" s="118">
        <v>6</v>
      </c>
      <c r="F19" s="67">
        <v>1056393597.58</v>
      </c>
      <c r="G19" s="67"/>
      <c r="H19" s="67">
        <v>986845781.82000005</v>
      </c>
      <c r="I19" s="43"/>
      <c r="J19" s="55">
        <v>147834.53</v>
      </c>
      <c r="K19" s="55"/>
      <c r="L19" s="55">
        <v>102534.16</v>
      </c>
      <c r="O19" s="109"/>
      <c r="P19" s="109"/>
      <c r="Q19" s="109"/>
      <c r="R19" s="109"/>
    </row>
    <row r="20" spans="1:18" x14ac:dyDescent="0.4">
      <c r="B20" s="5" t="s">
        <v>64</v>
      </c>
      <c r="F20" s="67"/>
      <c r="G20" s="67"/>
      <c r="H20" s="67"/>
      <c r="I20" s="55"/>
      <c r="J20" s="55"/>
      <c r="K20" s="55"/>
      <c r="L20" s="55"/>
      <c r="O20" s="109"/>
      <c r="P20" s="109"/>
      <c r="Q20" s="109"/>
      <c r="R20" s="109"/>
    </row>
    <row r="21" spans="1:18" x14ac:dyDescent="0.4">
      <c r="C21" s="5" t="s">
        <v>151</v>
      </c>
      <c r="D21" s="118">
        <v>7</v>
      </c>
      <c r="F21" s="67">
        <v>324953028</v>
      </c>
      <c r="G21" s="67"/>
      <c r="H21" s="67">
        <v>243000000</v>
      </c>
      <c r="I21" s="55"/>
      <c r="J21" s="68">
        <v>260000000</v>
      </c>
      <c r="K21" s="68"/>
      <c r="L21" s="68">
        <v>243000000</v>
      </c>
      <c r="O21" s="109"/>
      <c r="P21" s="109"/>
      <c r="Q21" s="109"/>
      <c r="R21" s="109"/>
    </row>
    <row r="22" spans="1:18" x14ac:dyDescent="0.4">
      <c r="C22" s="5" t="s">
        <v>33</v>
      </c>
      <c r="D22" s="118">
        <v>2.4</v>
      </c>
      <c r="F22" s="67">
        <v>0</v>
      </c>
      <c r="G22" s="67"/>
      <c r="H22" s="67">
        <v>0</v>
      </c>
      <c r="I22" s="55"/>
      <c r="J22" s="68">
        <v>2109971388.3</v>
      </c>
      <c r="K22" s="68"/>
      <c r="L22" s="68">
        <v>1901964493.9000001</v>
      </c>
      <c r="O22" s="109"/>
      <c r="P22" s="109"/>
      <c r="Q22" s="109"/>
      <c r="R22" s="109"/>
    </row>
    <row r="23" spans="1:18" x14ac:dyDescent="0.4">
      <c r="B23" s="5" t="s">
        <v>184</v>
      </c>
      <c r="D23" s="118">
        <v>8</v>
      </c>
      <c r="F23" s="67">
        <v>1000557861.5799999</v>
      </c>
      <c r="G23" s="67"/>
      <c r="H23" s="67">
        <v>1142763445.3800001</v>
      </c>
      <c r="I23" s="43"/>
      <c r="J23" s="55">
        <v>209351407.25</v>
      </c>
      <c r="K23" s="55"/>
      <c r="L23" s="55">
        <v>338379825.75</v>
      </c>
      <c r="O23" s="109"/>
      <c r="P23" s="109"/>
      <c r="Q23" s="109"/>
      <c r="R23" s="109"/>
    </row>
    <row r="24" spans="1:18" x14ac:dyDescent="0.4">
      <c r="B24" s="5" t="s">
        <v>45</v>
      </c>
      <c r="F24" s="67"/>
      <c r="G24" s="67"/>
      <c r="H24" s="67"/>
      <c r="I24" s="43"/>
      <c r="J24" s="55"/>
      <c r="K24" s="55"/>
      <c r="L24" s="55"/>
      <c r="O24" s="109"/>
      <c r="P24" s="109"/>
      <c r="Q24" s="109"/>
      <c r="R24" s="109"/>
    </row>
    <row r="25" spans="1:18" x14ac:dyDescent="0.4">
      <c r="C25" s="5" t="s">
        <v>76</v>
      </c>
      <c r="F25" s="67">
        <v>22468125.969999999</v>
      </c>
      <c r="G25" s="67"/>
      <c r="H25" s="67">
        <v>22092066.210000001</v>
      </c>
      <c r="I25" s="43"/>
      <c r="J25" s="55">
        <v>19261304.960000001</v>
      </c>
      <c r="K25" s="55"/>
      <c r="L25" s="55">
        <v>19082829.949999999</v>
      </c>
      <c r="O25" s="109"/>
      <c r="P25" s="109"/>
      <c r="Q25" s="109"/>
      <c r="R25" s="109"/>
    </row>
    <row r="26" spans="1:18" x14ac:dyDescent="0.4">
      <c r="C26" s="5" t="s">
        <v>32</v>
      </c>
      <c r="F26" s="68">
        <v>1350508.12</v>
      </c>
      <c r="G26" s="68"/>
      <c r="H26" s="68">
        <v>2468516.7000000002</v>
      </c>
      <c r="I26" s="43"/>
      <c r="J26" s="55">
        <v>669161.72</v>
      </c>
      <c r="K26" s="55"/>
      <c r="L26" s="55">
        <v>419184.72</v>
      </c>
      <c r="O26" s="109"/>
      <c r="P26" s="109"/>
      <c r="Q26" s="109"/>
      <c r="R26" s="109"/>
    </row>
    <row r="27" spans="1:18" x14ac:dyDescent="0.4">
      <c r="C27" s="5" t="s">
        <v>15</v>
      </c>
      <c r="F27" s="69">
        <f>SUM(F12:F26)</f>
        <v>3303360080.9499993</v>
      </c>
      <c r="G27" s="72"/>
      <c r="H27" s="69">
        <f>SUM(H12:H26)</f>
        <v>3203496405.8400002</v>
      </c>
      <c r="I27" s="43"/>
      <c r="J27" s="69">
        <f>SUM(J12:J26)</f>
        <v>2835977099.48</v>
      </c>
      <c r="K27" s="72"/>
      <c r="L27" s="69">
        <f>SUM(L12:L26)</f>
        <v>2800630976.4199996</v>
      </c>
      <c r="O27" s="109"/>
      <c r="P27" s="109"/>
      <c r="Q27" s="109"/>
      <c r="R27" s="109"/>
    </row>
    <row r="28" spans="1:18" x14ac:dyDescent="0.4">
      <c r="F28" s="68"/>
      <c r="G28" s="68"/>
      <c r="H28" s="68"/>
      <c r="I28" s="43"/>
      <c r="J28" s="55"/>
      <c r="K28" s="55"/>
      <c r="L28" s="55"/>
      <c r="O28" s="109"/>
      <c r="P28" s="109"/>
      <c r="Q28" s="109"/>
      <c r="R28" s="109"/>
    </row>
    <row r="29" spans="1:18" x14ac:dyDescent="0.4">
      <c r="A29" s="5" t="s">
        <v>46</v>
      </c>
      <c r="F29" s="68"/>
      <c r="G29" s="68"/>
      <c r="H29" s="68"/>
      <c r="I29" s="43"/>
      <c r="J29" s="55"/>
      <c r="K29" s="55"/>
      <c r="L29" s="55"/>
      <c r="O29" s="109"/>
      <c r="P29" s="109"/>
      <c r="Q29" s="109"/>
      <c r="R29" s="109"/>
    </row>
    <row r="30" spans="1:18" hidden="1" x14ac:dyDescent="0.4">
      <c r="B30" s="5" t="s">
        <v>75</v>
      </c>
      <c r="D30" s="118">
        <v>8</v>
      </c>
      <c r="F30" s="68">
        <v>0</v>
      </c>
      <c r="G30" s="68"/>
      <c r="H30" s="68">
        <v>0</v>
      </c>
      <c r="I30" s="43"/>
      <c r="J30" s="55">
        <v>0</v>
      </c>
      <c r="K30" s="55"/>
      <c r="L30" s="55">
        <v>0</v>
      </c>
      <c r="O30" s="109"/>
      <c r="P30" s="109"/>
      <c r="Q30" s="109"/>
      <c r="R30" s="109"/>
    </row>
    <row r="31" spans="1:18" x14ac:dyDescent="0.4">
      <c r="B31" s="5" t="s">
        <v>56</v>
      </c>
      <c r="D31" s="118">
        <v>9</v>
      </c>
      <c r="F31" s="67">
        <v>0</v>
      </c>
      <c r="G31" s="67"/>
      <c r="H31" s="67">
        <v>0</v>
      </c>
      <c r="I31" s="43"/>
      <c r="J31" s="55">
        <v>58077100</v>
      </c>
      <c r="K31" s="55"/>
      <c r="L31" s="55">
        <v>58077100</v>
      </c>
      <c r="O31" s="109"/>
      <c r="P31" s="109"/>
      <c r="Q31" s="109"/>
      <c r="R31" s="109"/>
    </row>
    <row r="32" spans="1:18" x14ac:dyDescent="0.4">
      <c r="B32" s="5" t="s">
        <v>186</v>
      </c>
      <c r="D32" s="118">
        <v>10</v>
      </c>
      <c r="F32" s="67">
        <v>185000564.69</v>
      </c>
      <c r="G32" s="67"/>
      <c r="H32" s="67">
        <v>185000566.53</v>
      </c>
      <c r="I32" s="43"/>
      <c r="J32" s="55">
        <v>185000000</v>
      </c>
      <c r="K32" s="55"/>
      <c r="L32" s="55">
        <v>185000000.00000003</v>
      </c>
      <c r="O32" s="109"/>
      <c r="P32" s="109"/>
      <c r="Q32" s="109"/>
      <c r="R32" s="109"/>
    </row>
    <row r="33" spans="1:18" x14ac:dyDescent="0.4">
      <c r="B33" s="5" t="s">
        <v>152</v>
      </c>
      <c r="D33" s="118">
        <v>11</v>
      </c>
      <c r="F33" s="67">
        <v>391500000</v>
      </c>
      <c r="G33" s="67"/>
      <c r="H33" s="67">
        <v>391500000</v>
      </c>
      <c r="I33" s="43"/>
      <c r="J33" s="55">
        <v>391500000</v>
      </c>
      <c r="K33" s="55"/>
      <c r="L33" s="55">
        <v>391500000</v>
      </c>
      <c r="O33" s="109"/>
      <c r="P33" s="109"/>
      <c r="Q33" s="109"/>
      <c r="R33" s="109"/>
    </row>
    <row r="34" spans="1:18" x14ac:dyDescent="0.4">
      <c r="B34" s="5" t="s">
        <v>141</v>
      </c>
      <c r="D34" s="118">
        <v>12</v>
      </c>
      <c r="F34" s="68">
        <v>46257671.93</v>
      </c>
      <c r="G34" s="68"/>
      <c r="H34" s="68">
        <v>47985653.700000003</v>
      </c>
      <c r="I34" s="43"/>
      <c r="J34" s="55">
        <v>31726379.5</v>
      </c>
      <c r="K34" s="55"/>
      <c r="L34" s="55">
        <v>31889043.379999999</v>
      </c>
      <c r="O34" s="109"/>
      <c r="P34" s="109"/>
      <c r="Q34" s="109"/>
      <c r="R34" s="109"/>
    </row>
    <row r="35" spans="1:18" x14ac:dyDescent="0.4">
      <c r="B35" s="5" t="s">
        <v>142</v>
      </c>
      <c r="D35" s="118">
        <v>13</v>
      </c>
      <c r="F35" s="96">
        <v>5941796.2199999997</v>
      </c>
      <c r="G35" s="96"/>
      <c r="H35" s="96">
        <v>6050333.1699999999</v>
      </c>
      <c r="I35" s="37"/>
      <c r="J35" s="97">
        <v>5941796.2199999997</v>
      </c>
      <c r="K35" s="97"/>
      <c r="L35" s="97">
        <v>6050333.1699999999</v>
      </c>
      <c r="O35" s="109"/>
      <c r="P35" s="109"/>
      <c r="Q35" s="109"/>
      <c r="R35" s="109"/>
    </row>
    <row r="36" spans="1:18" x14ac:dyDescent="0.4">
      <c r="B36" s="5" t="s">
        <v>119</v>
      </c>
      <c r="D36" s="7">
        <v>14.3</v>
      </c>
      <c r="F36" s="68">
        <v>80650538.390000001</v>
      </c>
      <c r="G36" s="68"/>
      <c r="H36" s="68">
        <v>64326300.329999998</v>
      </c>
      <c r="I36" s="43"/>
      <c r="J36" s="55">
        <v>77978381.579999998</v>
      </c>
      <c r="K36" s="55"/>
      <c r="L36" s="55">
        <v>61894972.380000003</v>
      </c>
      <c r="O36" s="109"/>
      <c r="P36" s="109"/>
      <c r="Q36" s="109"/>
      <c r="R36" s="109"/>
    </row>
    <row r="37" spans="1:18" x14ac:dyDescent="0.4">
      <c r="B37" s="5" t="s">
        <v>47</v>
      </c>
      <c r="F37" s="68">
        <v>4406700</v>
      </c>
      <c r="G37" s="68"/>
      <c r="H37" s="68">
        <v>4550700</v>
      </c>
      <c r="I37" s="43"/>
      <c r="J37" s="55">
        <v>3478700</v>
      </c>
      <c r="K37" s="55"/>
      <c r="L37" s="55">
        <v>3478700</v>
      </c>
      <c r="O37" s="109"/>
      <c r="P37" s="109"/>
      <c r="Q37" s="109"/>
      <c r="R37" s="109"/>
    </row>
    <row r="38" spans="1:18" x14ac:dyDescent="0.4">
      <c r="C38" s="5" t="s">
        <v>16</v>
      </c>
      <c r="F38" s="69">
        <f>SUM(F30:F37)</f>
        <v>713757271.23000002</v>
      </c>
      <c r="G38" s="72"/>
      <c r="H38" s="69">
        <f>SUM(H30:H37)</f>
        <v>699413553.73000002</v>
      </c>
      <c r="I38" s="43"/>
      <c r="J38" s="69">
        <f>SUM(J30:J37)</f>
        <v>753702357.30000007</v>
      </c>
      <c r="K38" s="72"/>
      <c r="L38" s="69">
        <f>SUM(L30:L37)</f>
        <v>737890148.92999995</v>
      </c>
      <c r="O38" s="109"/>
      <c r="P38" s="109"/>
      <c r="Q38" s="109"/>
      <c r="R38" s="109"/>
    </row>
    <row r="39" spans="1:18" ht="18.75" thickBot="1" x14ac:dyDescent="0.45">
      <c r="A39" s="5" t="s">
        <v>48</v>
      </c>
      <c r="F39" s="70">
        <f>+F38+F27</f>
        <v>4017117352.1799994</v>
      </c>
      <c r="G39" s="72"/>
      <c r="H39" s="70">
        <f>+H38+H27</f>
        <v>3902909959.5700002</v>
      </c>
      <c r="I39" s="43"/>
      <c r="J39" s="70">
        <f>+J38+J27</f>
        <v>3589679456.7800002</v>
      </c>
      <c r="K39" s="72"/>
      <c r="L39" s="70">
        <f>+L38+L27</f>
        <v>3538521125.3499994</v>
      </c>
      <c r="O39" s="109"/>
      <c r="P39" s="109"/>
      <c r="Q39" s="109"/>
      <c r="R39" s="109"/>
    </row>
    <row r="40" spans="1:18" ht="12" customHeight="1" thickTop="1" x14ac:dyDescent="0.4">
      <c r="F40" s="71"/>
      <c r="G40" s="71"/>
      <c r="H40" s="71"/>
      <c r="I40" s="43"/>
      <c r="J40" s="72"/>
      <c r="K40" s="72"/>
      <c r="L40" s="72"/>
      <c r="O40" s="109"/>
      <c r="P40" s="109"/>
      <c r="Q40" s="109"/>
      <c r="R40" s="109"/>
    </row>
    <row r="41" spans="1:18" x14ac:dyDescent="0.4">
      <c r="A41" s="5" t="s">
        <v>170</v>
      </c>
      <c r="F41" s="71"/>
      <c r="G41" s="71"/>
      <c r="H41" s="71"/>
      <c r="I41" s="43"/>
      <c r="J41" s="55"/>
      <c r="K41" s="55"/>
      <c r="L41" s="55"/>
      <c r="O41" s="109"/>
      <c r="P41" s="109"/>
      <c r="Q41" s="109"/>
      <c r="R41" s="109"/>
    </row>
    <row r="42" spans="1:18" x14ac:dyDescent="0.4">
      <c r="F42" s="71"/>
      <c r="G42" s="71"/>
      <c r="H42" s="71"/>
      <c r="I42" s="43"/>
      <c r="J42" s="55"/>
      <c r="K42" s="55"/>
      <c r="L42" s="55"/>
      <c r="O42" s="109"/>
      <c r="P42" s="109"/>
      <c r="Q42" s="109"/>
      <c r="R42" s="109"/>
    </row>
    <row r="43" spans="1:18" x14ac:dyDescent="0.4">
      <c r="O43" s="109"/>
      <c r="P43" s="109"/>
      <c r="Q43" s="109"/>
      <c r="R43" s="109"/>
    </row>
    <row r="44" spans="1:18" ht="13.7" customHeight="1" x14ac:dyDescent="0.4">
      <c r="O44" s="109"/>
      <c r="P44" s="109"/>
      <c r="Q44" s="109"/>
      <c r="R44" s="109"/>
    </row>
    <row r="45" spans="1:18" x14ac:dyDescent="0.4">
      <c r="A45" s="118"/>
      <c r="B45" s="17" t="s">
        <v>130</v>
      </c>
      <c r="C45" s="118"/>
      <c r="D45" s="17"/>
      <c r="G45" s="17"/>
      <c r="H45" s="17" t="s">
        <v>129</v>
      </c>
      <c r="I45" s="118"/>
      <c r="J45" s="118"/>
      <c r="K45" s="118"/>
      <c r="L45" s="118"/>
      <c r="O45" s="109"/>
      <c r="P45" s="109"/>
      <c r="Q45" s="109"/>
      <c r="R45" s="109"/>
    </row>
    <row r="46" spans="1:18" x14ac:dyDescent="0.4">
      <c r="A46" s="144"/>
      <c r="B46" s="144"/>
      <c r="C46" s="144"/>
      <c r="D46" s="144"/>
      <c r="E46" s="144"/>
      <c r="F46" s="144"/>
      <c r="G46" s="144"/>
      <c r="H46" s="144"/>
      <c r="I46" s="144"/>
      <c r="J46" s="144"/>
      <c r="K46" s="144"/>
      <c r="L46" s="144"/>
      <c r="O46" s="109"/>
      <c r="P46" s="109"/>
      <c r="Q46" s="109"/>
      <c r="R46" s="109"/>
    </row>
    <row r="47" spans="1:18" x14ac:dyDescent="0.4">
      <c r="A47" s="17"/>
      <c r="B47" s="18"/>
      <c r="C47" s="118"/>
      <c r="I47" s="118"/>
      <c r="J47" s="118"/>
      <c r="K47" s="118"/>
      <c r="L47" s="118"/>
      <c r="O47" s="109"/>
      <c r="P47" s="109"/>
      <c r="Q47" s="109"/>
      <c r="R47" s="109"/>
    </row>
    <row r="48" spans="1:18" x14ac:dyDescent="0.4">
      <c r="A48" s="138" t="str">
        <f>+A2</f>
        <v>บริษัท บรุ๊คเคอร์ กรุ๊ป จำกัด (มหาชน) และบริษัทย่อย</v>
      </c>
      <c r="B48" s="138"/>
      <c r="C48" s="138"/>
      <c r="D48" s="138"/>
      <c r="E48" s="138"/>
      <c r="F48" s="138"/>
      <c r="G48" s="138"/>
      <c r="H48" s="138"/>
      <c r="I48" s="138"/>
      <c r="J48" s="138"/>
      <c r="K48" s="138"/>
      <c r="L48" s="138"/>
      <c r="O48" s="109"/>
      <c r="P48" s="109"/>
      <c r="Q48" s="109"/>
      <c r="R48" s="109"/>
    </row>
    <row r="49" spans="1:18" x14ac:dyDescent="0.4">
      <c r="A49" s="138" t="str">
        <f>+A3</f>
        <v>งบแสดงฐานะการเงิน</v>
      </c>
      <c r="B49" s="138"/>
      <c r="C49" s="138"/>
      <c r="D49" s="138"/>
      <c r="E49" s="138"/>
      <c r="F49" s="138"/>
      <c r="G49" s="138"/>
      <c r="H49" s="138"/>
      <c r="I49" s="138"/>
      <c r="J49" s="138"/>
      <c r="K49" s="138"/>
      <c r="L49" s="138"/>
      <c r="O49" s="109"/>
      <c r="P49" s="109"/>
      <c r="Q49" s="109"/>
      <c r="R49" s="109"/>
    </row>
    <row r="50" spans="1:18" x14ac:dyDescent="0.4">
      <c r="A50" s="138" t="str">
        <f>+A4</f>
        <v>ณ วันที่ 31 มีนาคม 2565</v>
      </c>
      <c r="B50" s="138"/>
      <c r="C50" s="138"/>
      <c r="D50" s="138"/>
      <c r="E50" s="138"/>
      <c r="F50" s="138"/>
      <c r="G50" s="138"/>
      <c r="H50" s="138"/>
      <c r="I50" s="138"/>
      <c r="J50" s="138"/>
      <c r="K50" s="138"/>
      <c r="L50" s="138"/>
      <c r="O50" s="109"/>
      <c r="P50" s="109"/>
      <c r="Q50" s="109"/>
      <c r="R50" s="109"/>
    </row>
    <row r="51" spans="1:18" ht="21" customHeight="1" x14ac:dyDescent="0.4">
      <c r="D51" s="5"/>
      <c r="E51" s="5"/>
      <c r="F51" s="139" t="s">
        <v>13</v>
      </c>
      <c r="G51" s="139"/>
      <c r="H51" s="139"/>
      <c r="I51" s="139"/>
      <c r="J51" s="139"/>
      <c r="K51" s="139"/>
      <c r="L51" s="139"/>
      <c r="O51" s="109"/>
      <c r="P51" s="109"/>
      <c r="Q51" s="109"/>
      <c r="R51" s="109"/>
    </row>
    <row r="52" spans="1:18" x14ac:dyDescent="0.4">
      <c r="D52" s="5"/>
      <c r="E52" s="5"/>
      <c r="F52" s="140" t="s">
        <v>34</v>
      </c>
      <c r="G52" s="140"/>
      <c r="H52" s="140"/>
      <c r="J52" s="141" t="s">
        <v>35</v>
      </c>
      <c r="K52" s="141"/>
      <c r="L52" s="141"/>
      <c r="O52" s="109"/>
      <c r="P52" s="109"/>
      <c r="Q52" s="109"/>
      <c r="R52" s="109"/>
    </row>
    <row r="53" spans="1:18" x14ac:dyDescent="0.4">
      <c r="D53" s="115" t="s">
        <v>40</v>
      </c>
      <c r="E53" s="19"/>
      <c r="F53" s="116" t="str">
        <f>+F7</f>
        <v>31 มีนาคม 2565</v>
      </c>
      <c r="G53" s="24"/>
      <c r="H53" s="116" t="str">
        <f>+H7</f>
        <v>31 ธันวาคม 2564</v>
      </c>
      <c r="J53" s="116" t="str">
        <f>+J7</f>
        <v>31 มีนาคม 2565</v>
      </c>
      <c r="K53" s="20"/>
      <c r="L53" s="116" t="str">
        <f>+L7</f>
        <v>31 ธันวาคม 2564</v>
      </c>
      <c r="O53" s="109"/>
      <c r="P53" s="109"/>
      <c r="Q53" s="109"/>
      <c r="R53" s="109"/>
    </row>
    <row r="54" spans="1:18" s="44" customFormat="1" x14ac:dyDescent="0.35">
      <c r="D54" s="40"/>
      <c r="E54" s="40"/>
      <c r="F54" s="104" t="s">
        <v>171</v>
      </c>
      <c r="G54" s="104"/>
      <c r="H54" s="104" t="s">
        <v>172</v>
      </c>
      <c r="I54" s="105"/>
      <c r="J54" s="104" t="s">
        <v>171</v>
      </c>
      <c r="K54" s="104"/>
      <c r="L54" s="104" t="s">
        <v>172</v>
      </c>
      <c r="M54" s="40"/>
      <c r="N54" s="40"/>
    </row>
    <row r="55" spans="1:18" s="44" customFormat="1" x14ac:dyDescent="0.35">
      <c r="D55" s="40"/>
      <c r="E55" s="40"/>
      <c r="F55" s="104" t="s">
        <v>173</v>
      </c>
      <c r="G55" s="104"/>
      <c r="H55" s="104"/>
      <c r="I55" s="105"/>
      <c r="J55" s="104" t="s">
        <v>173</v>
      </c>
      <c r="K55" s="104"/>
      <c r="L55" s="104"/>
      <c r="M55" s="40"/>
      <c r="N55" s="40"/>
    </row>
    <row r="56" spans="1:18" ht="18" customHeight="1" x14ac:dyDescent="0.4">
      <c r="A56" s="142" t="s">
        <v>8</v>
      </c>
      <c r="B56" s="142"/>
      <c r="C56" s="142"/>
      <c r="D56" s="19"/>
      <c r="E56" s="19"/>
      <c r="F56" s="20"/>
      <c r="G56" s="20"/>
      <c r="H56" s="20"/>
      <c r="J56" s="20"/>
      <c r="K56" s="20"/>
      <c r="L56" s="20"/>
      <c r="O56" s="109"/>
      <c r="P56" s="109"/>
      <c r="Q56" s="109"/>
      <c r="R56" s="109"/>
    </row>
    <row r="57" spans="1:18" x14ac:dyDescent="0.4">
      <c r="A57" s="5" t="s">
        <v>49</v>
      </c>
      <c r="F57" s="68"/>
      <c r="G57" s="68"/>
      <c r="H57" s="68"/>
      <c r="I57" s="43"/>
      <c r="J57" s="55"/>
      <c r="K57" s="55"/>
      <c r="L57" s="55"/>
      <c r="O57" s="109"/>
      <c r="P57" s="109"/>
      <c r="Q57" s="109"/>
      <c r="R57" s="109"/>
    </row>
    <row r="58" spans="1:18" x14ac:dyDescent="0.4">
      <c r="B58" s="5" t="s">
        <v>153</v>
      </c>
      <c r="D58" s="118">
        <v>15</v>
      </c>
      <c r="F58" s="68">
        <v>500000000</v>
      </c>
      <c r="G58" s="68"/>
      <c r="H58" s="68">
        <v>425000000</v>
      </c>
      <c r="I58" s="43"/>
      <c r="J58" s="55">
        <v>500000000</v>
      </c>
      <c r="K58" s="55"/>
      <c r="L58" s="55">
        <v>425000000</v>
      </c>
      <c r="O58" s="109"/>
      <c r="P58" s="109"/>
      <c r="Q58" s="109"/>
      <c r="R58" s="109"/>
    </row>
    <row r="59" spans="1:18" x14ac:dyDescent="0.4">
      <c r="B59" s="5" t="s">
        <v>77</v>
      </c>
      <c r="F59" s="67"/>
      <c r="G59" s="67"/>
      <c r="H59" s="67"/>
      <c r="I59" s="43"/>
      <c r="J59" s="55"/>
      <c r="K59" s="55"/>
      <c r="L59" s="55"/>
      <c r="O59" s="109"/>
      <c r="P59" s="109"/>
      <c r="Q59" s="109"/>
      <c r="R59" s="109"/>
    </row>
    <row r="60" spans="1:18" x14ac:dyDescent="0.4">
      <c r="C60" s="5" t="s">
        <v>78</v>
      </c>
      <c r="D60" s="118">
        <v>16</v>
      </c>
      <c r="F60" s="67">
        <v>515022.26</v>
      </c>
      <c r="G60" s="67"/>
      <c r="H60" s="67">
        <v>517140.52</v>
      </c>
      <c r="I60" s="43"/>
      <c r="J60" s="55">
        <v>0</v>
      </c>
      <c r="K60" s="55"/>
      <c r="L60" s="55">
        <v>0</v>
      </c>
      <c r="O60" s="109"/>
      <c r="P60" s="109"/>
      <c r="Q60" s="109"/>
      <c r="R60" s="109"/>
    </row>
    <row r="61" spans="1:18" x14ac:dyDescent="0.4">
      <c r="B61" s="5" t="s">
        <v>195</v>
      </c>
      <c r="F61" s="67"/>
      <c r="G61" s="67"/>
      <c r="H61" s="67"/>
      <c r="I61" s="43"/>
      <c r="J61" s="55"/>
      <c r="K61" s="55"/>
      <c r="L61" s="55"/>
      <c r="O61" s="109"/>
      <c r="P61" s="109"/>
      <c r="Q61" s="109"/>
      <c r="R61" s="109"/>
    </row>
    <row r="62" spans="1:18" x14ac:dyDescent="0.4">
      <c r="C62" s="5" t="s">
        <v>78</v>
      </c>
      <c r="D62" s="7">
        <v>17</v>
      </c>
      <c r="F62" s="67">
        <v>12085777.77</v>
      </c>
      <c r="G62" s="67"/>
      <c r="H62" s="67">
        <v>33703864.469999999</v>
      </c>
      <c r="I62" s="43"/>
      <c r="J62" s="55">
        <v>9760562.4299999997</v>
      </c>
      <c r="K62" s="55"/>
      <c r="L62" s="55">
        <v>29769304.73</v>
      </c>
      <c r="O62" s="109"/>
      <c r="P62" s="109"/>
      <c r="Q62" s="109"/>
      <c r="R62" s="109"/>
    </row>
    <row r="63" spans="1:18" x14ac:dyDescent="0.4">
      <c r="B63" s="5" t="s">
        <v>212</v>
      </c>
      <c r="D63" s="7"/>
      <c r="E63" s="123"/>
      <c r="F63" s="67"/>
      <c r="G63" s="67"/>
      <c r="H63" s="67"/>
      <c r="I63" s="43"/>
      <c r="J63" s="55"/>
      <c r="K63" s="55"/>
      <c r="L63" s="55"/>
      <c r="O63" s="109"/>
      <c r="P63" s="109"/>
      <c r="Q63" s="109"/>
      <c r="R63" s="109"/>
    </row>
    <row r="64" spans="1:18" x14ac:dyDescent="0.4">
      <c r="C64" s="5" t="s">
        <v>33</v>
      </c>
      <c r="D64" s="7">
        <v>2.5</v>
      </c>
      <c r="F64" s="67">
        <v>0</v>
      </c>
      <c r="G64" s="67"/>
      <c r="H64" s="67">
        <v>0</v>
      </c>
      <c r="I64" s="43"/>
      <c r="J64" s="55">
        <v>27000000</v>
      </c>
      <c r="K64" s="55"/>
      <c r="L64" s="55">
        <v>27000000</v>
      </c>
      <c r="O64" s="109"/>
      <c r="P64" s="109"/>
      <c r="Q64" s="109"/>
      <c r="R64" s="109"/>
    </row>
    <row r="65" spans="1:18" x14ac:dyDescent="0.4">
      <c r="B65" s="5" t="s">
        <v>88</v>
      </c>
      <c r="F65" s="67">
        <v>56399776.530000001</v>
      </c>
      <c r="G65" s="67"/>
      <c r="H65" s="67">
        <v>42674550.340000004</v>
      </c>
      <c r="I65" s="43"/>
      <c r="J65" s="67">
        <v>56399776.530000001</v>
      </c>
      <c r="K65" s="67"/>
      <c r="L65" s="67">
        <v>42674550.340000004</v>
      </c>
      <c r="O65" s="109"/>
      <c r="P65" s="109"/>
      <c r="Q65" s="109"/>
      <c r="R65" s="109"/>
    </row>
    <row r="66" spans="1:18" x14ac:dyDescent="0.4">
      <c r="B66" s="5" t="s">
        <v>50</v>
      </c>
      <c r="D66" s="7"/>
      <c r="F66" s="67"/>
      <c r="G66" s="67"/>
      <c r="H66" s="67"/>
      <c r="I66" s="43"/>
      <c r="J66" s="55"/>
      <c r="K66" s="55"/>
      <c r="L66" s="55"/>
      <c r="O66" s="109"/>
      <c r="P66" s="109"/>
      <c r="Q66" s="109"/>
      <c r="R66" s="109"/>
    </row>
    <row r="67" spans="1:18" x14ac:dyDescent="0.4">
      <c r="C67" s="5" t="s">
        <v>79</v>
      </c>
      <c r="D67" s="7"/>
      <c r="F67" s="67">
        <v>5546242.5800000001</v>
      </c>
      <c r="G67" s="67"/>
      <c r="H67" s="67">
        <v>5679557.5599999996</v>
      </c>
      <c r="I67" s="68"/>
      <c r="J67" s="67">
        <v>5535742.5800000001</v>
      </c>
      <c r="K67" s="67"/>
      <c r="L67" s="67">
        <v>5669057.5599999996</v>
      </c>
      <c r="O67" s="109"/>
      <c r="P67" s="109"/>
      <c r="Q67" s="109"/>
      <c r="R67" s="109"/>
    </row>
    <row r="68" spans="1:18" x14ac:dyDescent="0.4">
      <c r="C68" s="5" t="s">
        <v>44</v>
      </c>
      <c r="D68" s="7"/>
      <c r="F68" s="67">
        <v>9775156.1500000004</v>
      </c>
      <c r="G68" s="67"/>
      <c r="H68" s="67">
        <v>874811.16</v>
      </c>
      <c r="I68" s="43"/>
      <c r="J68" s="55">
        <v>9025163.0500000007</v>
      </c>
      <c r="K68" s="55"/>
      <c r="L68" s="55">
        <v>804322.42</v>
      </c>
      <c r="O68" s="109"/>
      <c r="P68" s="109"/>
      <c r="Q68" s="109"/>
      <c r="R68" s="109"/>
    </row>
    <row r="69" spans="1:18" x14ac:dyDescent="0.4">
      <c r="C69" s="5" t="s">
        <v>92</v>
      </c>
      <c r="D69" s="7"/>
      <c r="F69" s="69">
        <f>SUM(F58:F68)</f>
        <v>584321975.28999996</v>
      </c>
      <c r="G69" s="72"/>
      <c r="H69" s="69">
        <f>SUM(H58:H68)</f>
        <v>508449924.05000007</v>
      </c>
      <c r="I69" s="43"/>
      <c r="J69" s="69">
        <f>SUM(J58:J68)</f>
        <v>607721244.59000003</v>
      </c>
      <c r="K69" s="72"/>
      <c r="L69" s="69">
        <f>SUM(L58:L68)</f>
        <v>530917235.05000007</v>
      </c>
      <c r="O69" s="109"/>
      <c r="P69" s="109"/>
      <c r="Q69" s="109"/>
      <c r="R69" s="109"/>
    </row>
    <row r="70" spans="1:18" x14ac:dyDescent="0.4">
      <c r="D70" s="7"/>
      <c r="F70" s="68"/>
      <c r="G70" s="68"/>
      <c r="H70" s="68"/>
      <c r="I70" s="43"/>
      <c r="J70" s="55"/>
      <c r="K70" s="55"/>
      <c r="L70" s="55"/>
      <c r="O70" s="109"/>
      <c r="P70" s="109"/>
      <c r="Q70" s="109"/>
      <c r="R70" s="109"/>
    </row>
    <row r="71" spans="1:18" x14ac:dyDescent="0.4">
      <c r="A71" s="5" t="s">
        <v>51</v>
      </c>
      <c r="D71" s="7"/>
      <c r="F71" s="68"/>
      <c r="G71" s="68"/>
      <c r="H71" s="68"/>
      <c r="I71" s="43"/>
      <c r="J71" s="55"/>
      <c r="K71" s="55"/>
      <c r="L71" s="55"/>
      <c r="O71" s="109"/>
      <c r="P71" s="109"/>
      <c r="Q71" s="109"/>
      <c r="R71" s="109"/>
    </row>
    <row r="72" spans="1:18" x14ac:dyDescent="0.4">
      <c r="B72" s="5" t="s">
        <v>120</v>
      </c>
      <c r="D72" s="7">
        <v>14.3</v>
      </c>
      <c r="F72" s="68">
        <v>5451516.0499999998</v>
      </c>
      <c r="G72" s="68"/>
      <c r="H72" s="68">
        <v>4487578.5599999996</v>
      </c>
      <c r="I72" s="43"/>
      <c r="J72" s="55">
        <v>5451516.0499999998</v>
      </c>
      <c r="K72" s="55"/>
      <c r="L72" s="55">
        <v>4487578.5599999996</v>
      </c>
      <c r="O72" s="109"/>
      <c r="P72" s="109"/>
      <c r="Q72" s="109"/>
      <c r="R72" s="109"/>
    </row>
    <row r="73" spans="1:18" x14ac:dyDescent="0.4">
      <c r="B73" s="5" t="s">
        <v>190</v>
      </c>
      <c r="D73" s="7"/>
      <c r="F73" s="68"/>
      <c r="G73" s="68"/>
      <c r="H73" s="68"/>
      <c r="I73" s="43"/>
      <c r="J73" s="55"/>
      <c r="K73" s="55"/>
      <c r="L73" s="55"/>
      <c r="O73" s="109"/>
      <c r="P73" s="109"/>
      <c r="Q73" s="109"/>
      <c r="R73" s="109"/>
    </row>
    <row r="74" spans="1:18" x14ac:dyDescent="0.4">
      <c r="B74" s="5" t="s">
        <v>196</v>
      </c>
      <c r="D74" s="7">
        <v>18</v>
      </c>
      <c r="F74" s="67">
        <v>35291492</v>
      </c>
      <c r="G74" s="67"/>
      <c r="H74" s="67">
        <v>40023635</v>
      </c>
      <c r="I74" s="55"/>
      <c r="J74" s="55">
        <v>33552979</v>
      </c>
      <c r="K74" s="55"/>
      <c r="L74" s="55">
        <v>38635933</v>
      </c>
      <c r="O74" s="109"/>
      <c r="P74" s="109"/>
      <c r="Q74" s="109"/>
      <c r="R74" s="109"/>
    </row>
    <row r="75" spans="1:18" x14ac:dyDescent="0.4">
      <c r="C75" s="5" t="s">
        <v>17</v>
      </c>
      <c r="D75" s="7"/>
      <c r="F75" s="69">
        <f>SUM(F72:F74)</f>
        <v>40743008.049999997</v>
      </c>
      <c r="G75" s="72"/>
      <c r="H75" s="69">
        <f>SUM(H72:H74)</f>
        <v>44511213.560000002</v>
      </c>
      <c r="I75" s="55"/>
      <c r="J75" s="69">
        <f>SUM(J72:J74)</f>
        <v>39004495.049999997</v>
      </c>
      <c r="K75" s="72"/>
      <c r="L75" s="69">
        <f>SUM(L72:L74)</f>
        <v>43123511.560000002</v>
      </c>
      <c r="O75" s="109"/>
      <c r="P75" s="109"/>
      <c r="Q75" s="109"/>
      <c r="R75" s="109"/>
    </row>
    <row r="76" spans="1:18" x14ac:dyDescent="0.4">
      <c r="D76" s="7"/>
      <c r="F76" s="72"/>
      <c r="G76" s="72"/>
      <c r="H76" s="72"/>
      <c r="I76" s="72"/>
      <c r="J76" s="72"/>
      <c r="K76" s="72"/>
      <c r="L76" s="72"/>
      <c r="O76" s="109"/>
      <c r="P76" s="109"/>
      <c r="Q76" s="109"/>
      <c r="R76" s="109"/>
    </row>
    <row r="77" spans="1:18" x14ac:dyDescent="0.4">
      <c r="C77" s="5" t="s">
        <v>18</v>
      </c>
      <c r="D77" s="7"/>
      <c r="F77" s="74">
        <f>+F75+F69</f>
        <v>625064983.33999991</v>
      </c>
      <c r="G77" s="72"/>
      <c r="H77" s="74">
        <f>+H75+H69</f>
        <v>552961137.61000013</v>
      </c>
      <c r="I77" s="43"/>
      <c r="J77" s="74">
        <f>+J75+J69</f>
        <v>646725739.63999999</v>
      </c>
      <c r="K77" s="72"/>
      <c r="L77" s="74">
        <f>+L75+L69</f>
        <v>574040746.61000013</v>
      </c>
      <c r="O77" s="109"/>
      <c r="P77" s="109"/>
      <c r="Q77" s="109"/>
      <c r="R77" s="109"/>
    </row>
    <row r="78" spans="1:18" x14ac:dyDescent="0.4">
      <c r="D78" s="7"/>
      <c r="F78" s="68"/>
      <c r="G78" s="68"/>
      <c r="H78" s="68"/>
      <c r="I78" s="43"/>
      <c r="J78" s="72"/>
      <c r="K78" s="72"/>
      <c r="L78" s="72"/>
      <c r="O78" s="109"/>
      <c r="P78" s="109"/>
      <c r="Q78" s="109"/>
      <c r="R78" s="109"/>
    </row>
    <row r="79" spans="1:18" x14ac:dyDescent="0.4">
      <c r="A79" s="5" t="s">
        <v>170</v>
      </c>
      <c r="D79" s="7"/>
      <c r="F79" s="121"/>
      <c r="G79" s="121"/>
      <c r="H79" s="121"/>
      <c r="J79" s="10"/>
      <c r="K79" s="10"/>
      <c r="L79" s="10"/>
      <c r="O79" s="109"/>
      <c r="P79" s="109"/>
      <c r="Q79" s="109"/>
      <c r="R79" s="109"/>
    </row>
    <row r="80" spans="1:18" x14ac:dyDescent="0.4">
      <c r="D80" s="7"/>
      <c r="F80" s="121"/>
      <c r="G80" s="121"/>
      <c r="H80" s="121"/>
      <c r="J80" s="10"/>
      <c r="K80" s="10"/>
      <c r="L80" s="10"/>
      <c r="O80" s="109"/>
      <c r="P80" s="109"/>
      <c r="Q80" s="109"/>
      <c r="R80" s="109"/>
    </row>
    <row r="81" spans="1:18" x14ac:dyDescent="0.4">
      <c r="D81" s="7"/>
      <c r="F81" s="121"/>
      <c r="G81" s="121"/>
      <c r="H81" s="121"/>
      <c r="J81" s="10"/>
      <c r="K81" s="10"/>
      <c r="L81" s="10"/>
      <c r="O81" s="109"/>
      <c r="P81" s="109"/>
      <c r="Q81" s="109"/>
      <c r="R81" s="109"/>
    </row>
    <row r="82" spans="1:18" x14ac:dyDescent="0.4">
      <c r="D82" s="7"/>
      <c r="F82" s="121"/>
      <c r="G82" s="121"/>
      <c r="H82" s="121"/>
      <c r="J82" s="10"/>
      <c r="K82" s="10"/>
      <c r="L82" s="10"/>
      <c r="O82" s="109"/>
      <c r="P82" s="109"/>
      <c r="Q82" s="109"/>
      <c r="R82" s="109"/>
    </row>
    <row r="83" spans="1:18" x14ac:dyDescent="0.4">
      <c r="D83" s="7"/>
      <c r="F83" s="121"/>
      <c r="G83" s="121"/>
      <c r="H83" s="121"/>
      <c r="J83" s="10"/>
      <c r="K83" s="10"/>
      <c r="L83" s="10"/>
      <c r="O83" s="109"/>
      <c r="P83" s="109"/>
      <c r="Q83" s="109"/>
      <c r="R83" s="109"/>
    </row>
    <row r="84" spans="1:18" x14ac:dyDescent="0.4">
      <c r="D84" s="7"/>
      <c r="F84" s="121"/>
      <c r="G84" s="121"/>
      <c r="H84" s="121"/>
      <c r="J84" s="10"/>
      <c r="K84" s="10"/>
      <c r="L84" s="10"/>
      <c r="O84" s="109"/>
      <c r="P84" s="109"/>
      <c r="Q84" s="109"/>
      <c r="R84" s="109"/>
    </row>
    <row r="85" spans="1:18" x14ac:dyDescent="0.4">
      <c r="D85" s="7"/>
      <c r="F85" s="121"/>
      <c r="G85" s="121"/>
      <c r="H85" s="121"/>
      <c r="J85" s="10"/>
      <c r="K85" s="10"/>
      <c r="L85" s="10"/>
      <c r="O85" s="109"/>
      <c r="P85" s="109"/>
      <c r="Q85" s="109"/>
      <c r="R85" s="109"/>
    </row>
    <row r="86" spans="1:18" x14ac:dyDescent="0.4">
      <c r="D86" s="7"/>
      <c r="F86" s="121"/>
      <c r="G86" s="121"/>
      <c r="H86" s="121"/>
      <c r="J86" s="10"/>
      <c r="K86" s="10"/>
      <c r="L86" s="10"/>
      <c r="O86" s="109"/>
      <c r="P86" s="109"/>
      <c r="Q86" s="109"/>
      <c r="R86" s="109"/>
    </row>
    <row r="87" spans="1:18" x14ac:dyDescent="0.4">
      <c r="A87" s="118"/>
      <c r="B87" s="17" t="s">
        <v>130</v>
      </c>
      <c r="C87" s="118"/>
      <c r="D87" s="17"/>
      <c r="G87" s="17"/>
      <c r="H87" s="17" t="s">
        <v>129</v>
      </c>
      <c r="I87" s="118"/>
      <c r="J87" s="118"/>
      <c r="K87" s="118"/>
      <c r="L87" s="118"/>
      <c r="O87" s="109"/>
      <c r="P87" s="109"/>
      <c r="Q87" s="109"/>
      <c r="R87" s="109"/>
    </row>
    <row r="88" spans="1:18" x14ac:dyDescent="0.4">
      <c r="D88" s="7"/>
      <c r="F88" s="121"/>
      <c r="G88" s="121"/>
      <c r="H88" s="121"/>
      <c r="J88" s="10"/>
      <c r="K88" s="10"/>
      <c r="L88" s="10"/>
      <c r="O88" s="109"/>
      <c r="P88" s="109"/>
      <c r="Q88" s="109"/>
      <c r="R88" s="109"/>
    </row>
    <row r="89" spans="1:18" x14ac:dyDescent="0.4">
      <c r="D89" s="7"/>
      <c r="F89" s="121"/>
      <c r="G89" s="121"/>
      <c r="H89" s="121"/>
      <c r="J89" s="10"/>
      <c r="K89" s="10"/>
      <c r="L89" s="10"/>
      <c r="O89" s="109"/>
      <c r="P89" s="109"/>
      <c r="Q89" s="109"/>
      <c r="R89" s="109"/>
    </row>
    <row r="90" spans="1:18" x14ac:dyDescent="0.4">
      <c r="A90" s="144"/>
      <c r="B90" s="144"/>
      <c r="C90" s="144"/>
      <c r="D90" s="144"/>
      <c r="E90" s="144"/>
      <c r="F90" s="144"/>
      <c r="G90" s="144"/>
      <c r="H90" s="144"/>
      <c r="I90" s="144"/>
      <c r="J90" s="144"/>
      <c r="K90" s="144"/>
      <c r="L90" s="144"/>
      <c r="O90" s="109"/>
      <c r="P90" s="109"/>
      <c r="Q90" s="109"/>
      <c r="R90" s="109"/>
    </row>
    <row r="91" spans="1:18" x14ac:dyDescent="0.4">
      <c r="D91" s="23"/>
      <c r="E91" s="23"/>
      <c r="F91" s="10"/>
      <c r="G91" s="10"/>
      <c r="H91" s="10"/>
      <c r="J91" s="10"/>
      <c r="K91" s="10"/>
      <c r="L91" s="10"/>
      <c r="O91" s="109"/>
      <c r="P91" s="109"/>
      <c r="Q91" s="109"/>
      <c r="R91" s="109"/>
    </row>
    <row r="92" spans="1:18" x14ac:dyDescent="0.4">
      <c r="A92" s="138" t="str">
        <f>+A48</f>
        <v>บริษัท บรุ๊คเคอร์ กรุ๊ป จำกัด (มหาชน) และบริษัทย่อย</v>
      </c>
      <c r="B92" s="138"/>
      <c r="C92" s="138"/>
      <c r="D92" s="138"/>
      <c r="E92" s="138"/>
      <c r="F92" s="138"/>
      <c r="G92" s="138"/>
      <c r="H92" s="138"/>
      <c r="I92" s="138"/>
      <c r="J92" s="138"/>
      <c r="K92" s="138"/>
      <c r="L92" s="138"/>
      <c r="O92" s="109"/>
      <c r="P92" s="109"/>
      <c r="Q92" s="109"/>
      <c r="R92" s="109"/>
    </row>
    <row r="93" spans="1:18" x14ac:dyDescent="0.4">
      <c r="A93" s="143" t="str">
        <f>+A49</f>
        <v>งบแสดงฐานะการเงิน</v>
      </c>
      <c r="B93" s="144"/>
      <c r="C93" s="144"/>
      <c r="D93" s="144"/>
      <c r="E93" s="144"/>
      <c r="F93" s="144"/>
      <c r="G93" s="144"/>
      <c r="H93" s="144"/>
      <c r="I93" s="144"/>
      <c r="J93" s="144"/>
      <c r="K93" s="144"/>
      <c r="L93" s="144"/>
      <c r="O93" s="109"/>
      <c r="P93" s="109"/>
      <c r="Q93" s="109"/>
      <c r="R93" s="109"/>
    </row>
    <row r="94" spans="1:18" x14ac:dyDescent="0.4">
      <c r="A94" s="143" t="str">
        <f>+A50</f>
        <v>ณ วันที่ 31 มีนาคม 2565</v>
      </c>
      <c r="B94" s="144"/>
      <c r="C94" s="144"/>
      <c r="D94" s="144"/>
      <c r="E94" s="144"/>
      <c r="F94" s="144"/>
      <c r="G94" s="144"/>
      <c r="H94" s="144"/>
      <c r="I94" s="144"/>
      <c r="J94" s="144"/>
      <c r="K94" s="144"/>
      <c r="L94" s="144"/>
      <c r="O94" s="109"/>
      <c r="P94" s="109"/>
      <c r="Q94" s="109"/>
      <c r="R94" s="109"/>
    </row>
    <row r="95" spans="1:18" x14ac:dyDescent="0.4">
      <c r="F95" s="139" t="s">
        <v>13</v>
      </c>
      <c r="G95" s="139"/>
      <c r="H95" s="139"/>
      <c r="I95" s="139"/>
      <c r="J95" s="139"/>
      <c r="K95" s="139"/>
      <c r="L95" s="139"/>
      <c r="O95" s="109"/>
      <c r="P95" s="109"/>
      <c r="Q95" s="109"/>
      <c r="R95" s="109"/>
    </row>
    <row r="96" spans="1:18" x14ac:dyDescent="0.4">
      <c r="F96" s="140" t="s">
        <v>34</v>
      </c>
      <c r="G96" s="140"/>
      <c r="H96" s="140"/>
      <c r="J96" s="141" t="s">
        <v>35</v>
      </c>
      <c r="K96" s="141"/>
      <c r="L96" s="141"/>
      <c r="O96" s="109"/>
      <c r="P96" s="109"/>
      <c r="Q96" s="109"/>
      <c r="R96" s="109"/>
    </row>
    <row r="97" spans="1:18" x14ac:dyDescent="0.4">
      <c r="D97" s="115" t="s">
        <v>40</v>
      </c>
      <c r="E97" s="19"/>
      <c r="F97" s="116" t="str">
        <f>+F53</f>
        <v>31 มีนาคม 2565</v>
      </c>
      <c r="G97" s="24"/>
      <c r="H97" s="116" t="str">
        <f>+H53</f>
        <v>31 ธันวาคม 2564</v>
      </c>
      <c r="J97" s="116" t="str">
        <f>+J53</f>
        <v>31 มีนาคม 2565</v>
      </c>
      <c r="K97" s="20"/>
      <c r="L97" s="116" t="str">
        <f>+L53</f>
        <v>31 ธันวาคม 2564</v>
      </c>
      <c r="O97" s="109"/>
      <c r="P97" s="109"/>
      <c r="Q97" s="109"/>
      <c r="R97" s="109"/>
    </row>
    <row r="98" spans="1:18" s="44" customFormat="1" ht="18" customHeight="1" x14ac:dyDescent="0.35">
      <c r="D98" s="40"/>
      <c r="E98" s="40"/>
      <c r="F98" s="104" t="s">
        <v>171</v>
      </c>
      <c r="G98" s="104"/>
      <c r="H98" s="104" t="s">
        <v>172</v>
      </c>
      <c r="I98" s="105"/>
      <c r="J98" s="104" t="s">
        <v>171</v>
      </c>
      <c r="K98" s="104"/>
      <c r="L98" s="104" t="s">
        <v>172</v>
      </c>
      <c r="M98" s="40"/>
      <c r="N98" s="40"/>
    </row>
    <row r="99" spans="1:18" s="44" customFormat="1" ht="18" customHeight="1" x14ac:dyDescent="0.35">
      <c r="D99" s="40"/>
      <c r="E99" s="40"/>
      <c r="F99" s="104" t="s">
        <v>173</v>
      </c>
      <c r="G99" s="104"/>
      <c r="H99" s="104"/>
      <c r="I99" s="105"/>
      <c r="J99" s="104" t="s">
        <v>173</v>
      </c>
      <c r="K99" s="104"/>
      <c r="L99" s="104"/>
      <c r="M99" s="40"/>
      <c r="N99" s="40"/>
    </row>
    <row r="100" spans="1:18" x14ac:dyDescent="0.4">
      <c r="A100" s="5" t="s">
        <v>110</v>
      </c>
      <c r="F100" s="120"/>
      <c r="G100" s="120"/>
      <c r="H100" s="120"/>
      <c r="O100" s="109"/>
      <c r="P100" s="109"/>
      <c r="Q100" s="109"/>
      <c r="R100" s="109"/>
    </row>
    <row r="101" spans="1:18" x14ac:dyDescent="0.4">
      <c r="B101" s="5" t="s">
        <v>146</v>
      </c>
      <c r="F101" s="120"/>
      <c r="G101" s="120"/>
      <c r="H101" s="120"/>
      <c r="J101" s="10"/>
      <c r="K101" s="10"/>
      <c r="L101" s="10"/>
      <c r="O101" s="109"/>
      <c r="P101" s="109"/>
      <c r="Q101" s="109"/>
      <c r="R101" s="109"/>
    </row>
    <row r="102" spans="1:18" x14ac:dyDescent="0.4">
      <c r="B102" s="5" t="s">
        <v>37</v>
      </c>
      <c r="F102" s="120"/>
      <c r="G102" s="120"/>
      <c r="H102" s="120"/>
      <c r="J102" s="10"/>
      <c r="K102" s="10"/>
      <c r="L102" s="10"/>
      <c r="O102" s="109"/>
      <c r="P102" s="109"/>
      <c r="Q102" s="109"/>
      <c r="R102" s="109"/>
    </row>
    <row r="103" spans="1:18" ht="18.75" thickBot="1" x14ac:dyDescent="0.45">
      <c r="C103" s="33" t="s">
        <v>213</v>
      </c>
      <c r="D103" s="118">
        <v>19</v>
      </c>
      <c r="F103" s="75">
        <v>0</v>
      </c>
      <c r="G103" s="76"/>
      <c r="H103" s="75">
        <v>1489315278.75</v>
      </c>
      <c r="I103" s="43"/>
      <c r="J103" s="75">
        <v>0</v>
      </c>
      <c r="K103" s="76"/>
      <c r="L103" s="75">
        <v>1489315278.75</v>
      </c>
      <c r="O103" s="109"/>
      <c r="P103" s="109"/>
      <c r="Q103" s="109"/>
      <c r="R103" s="109"/>
    </row>
    <row r="104" spans="1:18" ht="19.5" thickTop="1" thickBot="1" x14ac:dyDescent="0.45">
      <c r="C104" s="33" t="s">
        <v>215</v>
      </c>
      <c r="D104" s="123">
        <v>19</v>
      </c>
      <c r="E104" s="123"/>
      <c r="F104" s="75">
        <v>1489315278.75</v>
      </c>
      <c r="G104" s="76"/>
      <c r="H104" s="75">
        <v>0</v>
      </c>
      <c r="I104" s="43"/>
      <c r="J104" s="75">
        <v>1489315278.75</v>
      </c>
      <c r="K104" s="76"/>
      <c r="L104" s="75">
        <v>0</v>
      </c>
      <c r="O104" s="109"/>
      <c r="P104" s="109"/>
      <c r="Q104" s="109"/>
      <c r="R104" s="109"/>
    </row>
    <row r="105" spans="1:18" ht="18.75" thickTop="1" x14ac:dyDescent="0.4">
      <c r="B105" s="5" t="s">
        <v>38</v>
      </c>
      <c r="F105" s="68"/>
      <c r="G105" s="68"/>
      <c r="H105" s="68"/>
      <c r="I105" s="43"/>
      <c r="J105" s="55"/>
      <c r="K105" s="55"/>
      <c r="L105" s="68"/>
      <c r="O105" s="109"/>
      <c r="P105" s="109"/>
      <c r="Q105" s="109"/>
      <c r="R105" s="109"/>
    </row>
    <row r="106" spans="1:18" x14ac:dyDescent="0.4">
      <c r="C106" s="33" t="s">
        <v>214</v>
      </c>
      <c r="D106" s="118">
        <v>19</v>
      </c>
      <c r="F106" s="55">
        <v>0</v>
      </c>
      <c r="G106" s="55"/>
      <c r="H106" s="55">
        <v>1031660147.25</v>
      </c>
      <c r="I106" s="55"/>
      <c r="J106" s="55">
        <v>0</v>
      </c>
      <c r="K106" s="55"/>
      <c r="L106" s="55">
        <v>1031660147.25</v>
      </c>
      <c r="O106" s="109"/>
      <c r="P106" s="109"/>
      <c r="Q106" s="109"/>
      <c r="R106" s="109"/>
    </row>
    <row r="107" spans="1:18" x14ac:dyDescent="0.4">
      <c r="C107" s="33" t="s">
        <v>216</v>
      </c>
      <c r="D107" s="118">
        <v>19</v>
      </c>
      <c r="F107" s="55">
        <f>+เปลี่ยนแปลงรวม!D35</f>
        <v>1048554056.16</v>
      </c>
      <c r="G107" s="55"/>
      <c r="H107" s="55">
        <v>0</v>
      </c>
      <c r="I107" s="55"/>
      <c r="J107" s="55">
        <f>+เปลี่ยนแปลงเฉพาะ!D36</f>
        <v>1048554056.16</v>
      </c>
      <c r="K107" s="55"/>
      <c r="L107" s="55">
        <v>0</v>
      </c>
      <c r="O107" s="109"/>
      <c r="P107" s="109"/>
      <c r="Q107" s="109"/>
      <c r="R107" s="109"/>
    </row>
    <row r="108" spans="1:18" x14ac:dyDescent="0.4">
      <c r="B108" s="5" t="s">
        <v>147</v>
      </c>
      <c r="C108" s="33"/>
      <c r="D108" s="118">
        <v>19</v>
      </c>
      <c r="F108" s="55">
        <f>+เปลี่ยนแปลงรวม!F35</f>
        <v>682098274.11000001</v>
      </c>
      <c r="G108" s="55"/>
      <c r="H108" s="55">
        <v>669983717.94000006</v>
      </c>
      <c r="I108" s="43"/>
      <c r="J108" s="55">
        <f>+เปลี่ยนแปลงเฉพาะ!F36</f>
        <v>682098274.11000001</v>
      </c>
      <c r="K108" s="55"/>
      <c r="L108" s="55">
        <v>669983717.94000006</v>
      </c>
      <c r="O108" s="109"/>
      <c r="P108" s="109"/>
      <c r="Q108" s="109"/>
      <c r="R108" s="109"/>
    </row>
    <row r="109" spans="1:18" x14ac:dyDescent="0.4">
      <c r="B109" s="5" t="s">
        <v>179</v>
      </c>
      <c r="C109" s="33"/>
      <c r="D109" s="118">
        <v>20</v>
      </c>
      <c r="F109" s="55">
        <f>+เปลี่ยนแปลงรวม!H35</f>
        <v>130868.49</v>
      </c>
      <c r="G109" s="55"/>
      <c r="H109" s="55">
        <v>29008465.079999998</v>
      </c>
      <c r="I109" s="43"/>
      <c r="J109" s="55">
        <f>+เปลี่ยนแปลงเฉพาะ!H36</f>
        <v>130868.49</v>
      </c>
      <c r="K109" s="55"/>
      <c r="L109" s="55">
        <v>29008465.079999998</v>
      </c>
      <c r="O109" s="109"/>
      <c r="P109" s="109"/>
      <c r="Q109" s="109"/>
      <c r="R109" s="109"/>
    </row>
    <row r="110" spans="1:18" x14ac:dyDescent="0.4">
      <c r="B110" s="5" t="s">
        <v>54</v>
      </c>
      <c r="F110" s="68"/>
      <c r="G110" s="68"/>
      <c r="H110" s="68"/>
      <c r="I110" s="43"/>
      <c r="J110" s="55"/>
      <c r="K110" s="55"/>
      <c r="L110" s="68"/>
      <c r="O110" s="109"/>
      <c r="P110" s="109"/>
      <c r="Q110" s="109"/>
      <c r="R110" s="109"/>
    </row>
    <row r="111" spans="1:18" x14ac:dyDescent="0.4">
      <c r="C111" s="5" t="s">
        <v>39</v>
      </c>
      <c r="F111" s="67">
        <f>+เปลี่ยนแปลงรวม!J35</f>
        <v>97705272.879999995</v>
      </c>
      <c r="G111" s="67"/>
      <c r="H111" s="67">
        <v>97705272.879999995</v>
      </c>
      <c r="I111" s="43"/>
      <c r="J111" s="67">
        <f>เปลี่ยนแปลงเฉพาะ!J36</f>
        <v>97705272.879999995</v>
      </c>
      <c r="K111" s="67"/>
      <c r="L111" s="67">
        <v>97705272.879999995</v>
      </c>
      <c r="O111" s="109"/>
      <c r="P111" s="109"/>
      <c r="Q111" s="109"/>
      <c r="R111" s="109"/>
    </row>
    <row r="112" spans="1:18" x14ac:dyDescent="0.4">
      <c r="C112" s="5" t="s">
        <v>3</v>
      </c>
      <c r="D112" s="22"/>
      <c r="F112" s="72">
        <f>เปลี่ยนแปลงรวม!L35</f>
        <v>1399920729.55</v>
      </c>
      <c r="G112" s="72"/>
      <c r="H112" s="72">
        <v>1359033915.25</v>
      </c>
      <c r="I112" s="64"/>
      <c r="J112" s="72">
        <f>เปลี่ยนแปลงเฉพาะ!L36</f>
        <v>1114465245.5</v>
      </c>
      <c r="K112" s="72"/>
      <c r="L112" s="72">
        <v>1136122775.5899999</v>
      </c>
      <c r="O112" s="109"/>
      <c r="P112" s="109"/>
      <c r="Q112" s="109"/>
      <c r="R112" s="109"/>
    </row>
    <row r="113" spans="1:18" x14ac:dyDescent="0.4">
      <c r="B113" s="5" t="s">
        <v>111</v>
      </c>
      <c r="D113" s="22"/>
      <c r="F113" s="74">
        <f>เปลี่ยนแปลงรวม!R35</f>
        <v>-7383493.1899999995</v>
      </c>
      <c r="G113" s="72"/>
      <c r="H113" s="74">
        <v>-8675530.0099999998</v>
      </c>
      <c r="I113" s="43"/>
      <c r="J113" s="74">
        <v>0</v>
      </c>
      <c r="K113" s="72"/>
      <c r="L113" s="74">
        <v>0</v>
      </c>
      <c r="O113" s="109"/>
      <c r="P113" s="109"/>
      <c r="Q113" s="109"/>
      <c r="R113" s="109"/>
    </row>
    <row r="114" spans="1:18" x14ac:dyDescent="0.4">
      <c r="C114" s="5" t="s">
        <v>106</v>
      </c>
      <c r="F114" s="55">
        <f>SUM(F106:F113)</f>
        <v>3221025707.9999995</v>
      </c>
      <c r="G114" s="55"/>
      <c r="H114" s="55">
        <f>SUM(H106:H113)</f>
        <v>3178715988.3899999</v>
      </c>
      <c r="I114" s="43"/>
      <c r="J114" s="55">
        <f>SUM(J106:J113)</f>
        <v>2942953717.1399999</v>
      </c>
      <c r="K114" s="55"/>
      <c r="L114" s="55">
        <f>SUM(L106:L113)</f>
        <v>2964480378.7399998</v>
      </c>
      <c r="O114" s="109"/>
      <c r="P114" s="109"/>
      <c r="Q114" s="109"/>
      <c r="R114" s="109"/>
    </row>
    <row r="115" spans="1:18" x14ac:dyDescent="0.4">
      <c r="B115" s="5" t="s">
        <v>93</v>
      </c>
      <c r="F115" s="77">
        <f>เปลี่ยนแปลงรวม!V35</f>
        <v>171026660.84</v>
      </c>
      <c r="G115" s="76"/>
      <c r="H115" s="77">
        <v>171232833.56999999</v>
      </c>
      <c r="I115" s="43"/>
      <c r="J115" s="74">
        <v>0</v>
      </c>
      <c r="K115" s="72"/>
      <c r="L115" s="77">
        <f>เปลี่ยนแปลงรวม!AD35</f>
        <v>0</v>
      </c>
      <c r="O115" s="109"/>
      <c r="P115" s="109"/>
      <c r="Q115" s="109"/>
      <c r="R115" s="109"/>
    </row>
    <row r="116" spans="1:18" x14ac:dyDescent="0.4">
      <c r="C116" s="5" t="s">
        <v>112</v>
      </c>
      <c r="F116" s="55">
        <f>+F115+F114</f>
        <v>3392052368.8399997</v>
      </c>
      <c r="G116" s="55"/>
      <c r="H116" s="55">
        <f>+H115+H114</f>
        <v>3349948821.96</v>
      </c>
      <c r="I116" s="43"/>
      <c r="J116" s="55">
        <f>+J115+J114</f>
        <v>2942953717.1399999</v>
      </c>
      <c r="K116" s="55"/>
      <c r="L116" s="55">
        <f>+L115+L114</f>
        <v>2964480378.7399998</v>
      </c>
      <c r="O116" s="109"/>
      <c r="P116" s="109"/>
      <c r="Q116" s="109"/>
      <c r="R116" s="109"/>
    </row>
    <row r="117" spans="1:18" ht="18.75" thickBot="1" x14ac:dyDescent="0.45">
      <c r="A117" s="5" t="s">
        <v>113</v>
      </c>
      <c r="F117" s="70">
        <f>+F116+F77</f>
        <v>4017117352.1799994</v>
      </c>
      <c r="G117" s="72"/>
      <c r="H117" s="70">
        <f>+H116+H77</f>
        <v>3902909959.5700002</v>
      </c>
      <c r="I117" s="43"/>
      <c r="J117" s="70">
        <f>+J116+J77</f>
        <v>3589679456.7799997</v>
      </c>
      <c r="K117" s="72"/>
      <c r="L117" s="70">
        <f>+L116+L77</f>
        <v>3538521125.3499999</v>
      </c>
      <c r="O117" s="109"/>
      <c r="P117" s="109"/>
      <c r="Q117" s="109"/>
      <c r="R117" s="109"/>
    </row>
    <row r="118" spans="1:18" ht="18.75" thickTop="1" x14ac:dyDescent="0.4">
      <c r="F118" s="72"/>
      <c r="G118" s="72"/>
      <c r="H118" s="72"/>
      <c r="I118" s="43"/>
      <c r="J118" s="72"/>
      <c r="K118" s="72"/>
      <c r="L118" s="72"/>
      <c r="O118" s="109"/>
      <c r="P118" s="109"/>
      <c r="Q118" s="109"/>
      <c r="R118" s="109"/>
    </row>
    <row r="119" spans="1:18" x14ac:dyDescent="0.4">
      <c r="A119" s="5" t="s">
        <v>170</v>
      </c>
      <c r="F119" s="71"/>
      <c r="G119" s="71"/>
      <c r="H119" s="71"/>
      <c r="I119" s="43"/>
      <c r="J119" s="55"/>
      <c r="K119" s="55"/>
      <c r="L119" s="55"/>
    </row>
    <row r="120" spans="1:18" x14ac:dyDescent="0.4">
      <c r="F120" s="23"/>
      <c r="G120" s="23"/>
      <c r="H120" s="23"/>
      <c r="J120" s="23"/>
      <c r="K120" s="23"/>
      <c r="L120" s="23"/>
      <c r="O120" s="109"/>
      <c r="P120" s="109"/>
      <c r="Q120" s="109"/>
      <c r="R120" s="109"/>
    </row>
    <row r="121" spans="1:18" x14ac:dyDescent="0.4">
      <c r="F121" s="23"/>
      <c r="G121" s="23"/>
      <c r="H121" s="23"/>
      <c r="J121" s="23"/>
      <c r="K121" s="23"/>
      <c r="L121" s="23"/>
      <c r="O121" s="109"/>
      <c r="P121" s="109"/>
      <c r="Q121" s="109"/>
      <c r="R121" s="109"/>
    </row>
    <row r="122" spans="1:18" x14ac:dyDescent="0.4">
      <c r="F122" s="23"/>
      <c r="G122" s="23"/>
      <c r="H122" s="23"/>
      <c r="J122" s="23"/>
      <c r="K122" s="23"/>
      <c r="L122" s="23"/>
      <c r="O122" s="109"/>
      <c r="P122" s="109"/>
      <c r="Q122" s="109"/>
      <c r="R122" s="109"/>
    </row>
    <row r="123" spans="1:18" x14ac:dyDescent="0.4">
      <c r="F123" s="23"/>
      <c r="G123" s="23"/>
      <c r="H123" s="23"/>
      <c r="J123" s="23"/>
      <c r="K123" s="23"/>
      <c r="L123" s="23"/>
      <c r="O123" s="109"/>
      <c r="P123" s="109"/>
      <c r="Q123" s="109"/>
      <c r="R123" s="109"/>
    </row>
    <row r="124" spans="1:18" x14ac:dyDescent="0.4">
      <c r="F124" s="23"/>
      <c r="G124" s="23"/>
      <c r="H124" s="23"/>
      <c r="J124" s="23"/>
      <c r="K124" s="23"/>
      <c r="L124" s="23"/>
      <c r="O124" s="109"/>
      <c r="P124" s="109"/>
      <c r="Q124" s="109"/>
      <c r="R124" s="109"/>
    </row>
    <row r="126" spans="1:18" x14ac:dyDescent="0.4">
      <c r="F126" s="23"/>
      <c r="G126" s="23"/>
      <c r="H126" s="23"/>
      <c r="J126" s="23"/>
      <c r="K126" s="23"/>
      <c r="L126" s="23"/>
      <c r="O126" s="109"/>
      <c r="P126" s="109"/>
      <c r="Q126" s="109"/>
      <c r="R126" s="109"/>
    </row>
    <row r="127" spans="1:18" x14ac:dyDescent="0.4">
      <c r="F127" s="23"/>
      <c r="G127" s="23"/>
      <c r="H127" s="23"/>
      <c r="J127" s="23"/>
      <c r="K127" s="23"/>
      <c r="L127" s="23"/>
      <c r="O127" s="109"/>
      <c r="P127" s="109"/>
      <c r="Q127" s="109"/>
      <c r="R127" s="109"/>
    </row>
    <row r="128" spans="1:18" x14ac:dyDescent="0.4">
      <c r="F128" s="23"/>
      <c r="G128" s="23"/>
      <c r="H128" s="23"/>
      <c r="J128" s="23"/>
      <c r="K128" s="23"/>
      <c r="L128" s="23"/>
      <c r="O128" s="109"/>
      <c r="P128" s="109"/>
      <c r="Q128" s="109"/>
      <c r="R128" s="109"/>
    </row>
    <row r="129" spans="1:18" x14ac:dyDescent="0.4">
      <c r="F129" s="23"/>
      <c r="G129" s="23"/>
      <c r="H129" s="23"/>
      <c r="J129" s="23"/>
      <c r="K129" s="23"/>
      <c r="L129" s="23"/>
      <c r="O129" s="109"/>
      <c r="P129" s="109"/>
      <c r="Q129" s="109"/>
      <c r="R129" s="109"/>
    </row>
    <row r="130" spans="1:18" x14ac:dyDescent="0.4">
      <c r="A130" s="118"/>
      <c r="B130" s="17" t="s">
        <v>130</v>
      </c>
      <c r="C130" s="118"/>
      <c r="D130" s="17"/>
      <c r="G130" s="17"/>
      <c r="H130" s="17" t="s">
        <v>129</v>
      </c>
      <c r="I130" s="118"/>
      <c r="J130" s="118"/>
      <c r="K130" s="118"/>
      <c r="L130" s="118"/>
      <c r="O130" s="109"/>
      <c r="P130" s="109"/>
      <c r="Q130" s="109"/>
      <c r="R130" s="109"/>
    </row>
    <row r="131" spans="1:18" ht="18" customHeight="1" x14ac:dyDescent="0.4">
      <c r="J131" s="10"/>
      <c r="K131" s="10"/>
      <c r="L131" s="10"/>
      <c r="O131" s="109"/>
      <c r="P131" s="109"/>
      <c r="Q131" s="109"/>
      <c r="R131" s="109"/>
    </row>
    <row r="132" spans="1:18" x14ac:dyDescent="0.4">
      <c r="A132" s="118"/>
      <c r="B132" s="17"/>
      <c r="C132" s="118"/>
      <c r="D132" s="17"/>
      <c r="F132" s="17"/>
      <c r="G132" s="17"/>
      <c r="H132" s="17"/>
      <c r="I132" s="118"/>
      <c r="J132" s="118"/>
      <c r="K132" s="118"/>
      <c r="L132" s="118"/>
      <c r="O132" s="109"/>
      <c r="P132" s="109"/>
      <c r="Q132" s="109"/>
      <c r="R132" s="109"/>
    </row>
    <row r="133" spans="1:18" x14ac:dyDescent="0.4">
      <c r="A133" s="118"/>
      <c r="B133" s="17"/>
      <c r="C133" s="118"/>
      <c r="D133" s="17"/>
      <c r="F133" s="17"/>
      <c r="G133" s="17"/>
      <c r="H133" s="17"/>
      <c r="I133" s="118"/>
      <c r="J133" s="118"/>
      <c r="K133" s="118"/>
      <c r="L133" s="118"/>
      <c r="O133" s="109"/>
      <c r="P133" s="109"/>
      <c r="Q133" s="109"/>
      <c r="R133" s="109"/>
    </row>
    <row r="134" spans="1:18" x14ac:dyDescent="0.4">
      <c r="A134" s="118"/>
      <c r="B134" s="17"/>
      <c r="C134" s="118"/>
      <c r="D134" s="17"/>
      <c r="F134" s="17"/>
      <c r="G134" s="17"/>
      <c r="H134" s="17"/>
      <c r="I134" s="118"/>
      <c r="J134" s="118"/>
      <c r="K134" s="118"/>
      <c r="L134" s="118"/>
      <c r="O134" s="109"/>
      <c r="P134" s="109"/>
      <c r="Q134" s="109"/>
      <c r="R134" s="109"/>
    </row>
    <row r="135" spans="1:18" ht="16.5" customHeight="1" x14ac:dyDescent="0.4">
      <c r="A135" s="144"/>
      <c r="B135" s="144"/>
      <c r="C135" s="144"/>
      <c r="D135" s="144"/>
      <c r="E135" s="144"/>
      <c r="F135" s="144"/>
      <c r="G135" s="144"/>
      <c r="H135" s="144"/>
      <c r="I135" s="144"/>
      <c r="J135" s="144"/>
      <c r="K135" s="144"/>
      <c r="L135" s="144"/>
      <c r="O135" s="109"/>
      <c r="P135" s="109"/>
      <c r="Q135" s="109"/>
      <c r="R135" s="109"/>
    </row>
    <row r="136" spans="1:18" ht="13.7" customHeight="1" x14ac:dyDescent="0.4">
      <c r="D136" s="118" t="s">
        <v>80</v>
      </c>
      <c r="F136" s="23">
        <f>F117-F39</f>
        <v>0</v>
      </c>
      <c r="G136" s="23"/>
      <c r="H136" s="23">
        <f>H117-H39</f>
        <v>0</v>
      </c>
      <c r="J136" s="23">
        <f>J117-J39</f>
        <v>0</v>
      </c>
      <c r="K136" s="23"/>
      <c r="L136" s="23">
        <f>L117-L39</f>
        <v>0</v>
      </c>
      <c r="O136" s="109"/>
      <c r="P136" s="109"/>
      <c r="Q136" s="109"/>
      <c r="R136" s="109"/>
    </row>
    <row r="137" spans="1:18" ht="18" customHeight="1" x14ac:dyDescent="0.4"/>
    <row r="138" spans="1:18" ht="18" customHeight="1" x14ac:dyDescent="0.4"/>
  </sheetData>
  <mergeCells count="23">
    <mergeCell ref="F95:L95"/>
    <mergeCell ref="F52:H52"/>
    <mergeCell ref="A46:L46"/>
    <mergeCell ref="A135:L135"/>
    <mergeCell ref="A90:L90"/>
    <mergeCell ref="A49:L49"/>
    <mergeCell ref="A93:L93"/>
    <mergeCell ref="J96:L96"/>
    <mergeCell ref="F96:H96"/>
    <mergeCell ref="A10:C10"/>
    <mergeCell ref="A48:L48"/>
    <mergeCell ref="A50:L50"/>
    <mergeCell ref="A94:L94"/>
    <mergeCell ref="A56:C56"/>
    <mergeCell ref="A92:L92"/>
    <mergeCell ref="F51:L51"/>
    <mergeCell ref="J52:L52"/>
    <mergeCell ref="A2:L2"/>
    <mergeCell ref="A3:L3"/>
    <mergeCell ref="F5:L5"/>
    <mergeCell ref="F6:H6"/>
    <mergeCell ref="J6:L6"/>
    <mergeCell ref="A4:L4"/>
  </mergeCells>
  <phoneticPr fontId="0" type="noConversion"/>
  <pageMargins left="0.82677165354330717" right="0" top="0.6692913385826772" bottom="0" header="0.43307086614173229" footer="0"/>
  <pageSetup paperSize="9" fitToHeight="4" orientation="portrait" useFirstPageNumber="1" r:id="rId1"/>
  <headerFooter alignWithMargins="0">
    <oddFooter>&amp;C&amp;"Angsana New,Regular"&amp;P</oddFooter>
  </headerFooter>
  <rowBreaks count="2" manualBreakCount="2">
    <brk id="46" max="11" man="1"/>
    <brk id="90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8"/>
  <dimension ref="A1:X99"/>
  <sheetViews>
    <sheetView view="pageBreakPreview" topLeftCell="A62" zoomScaleNormal="100" zoomScaleSheetLayoutView="100" workbookViewId="0">
      <selection activeCell="F68" sqref="F68"/>
    </sheetView>
  </sheetViews>
  <sheetFormatPr defaultColWidth="9.140625" defaultRowHeight="18" x14ac:dyDescent="0.4"/>
  <cols>
    <col min="1" max="2" width="2.7109375" style="5" customWidth="1"/>
    <col min="3" max="3" width="43.140625" style="5" customWidth="1"/>
    <col min="4" max="4" width="6.28515625" style="129" customWidth="1"/>
    <col min="5" max="5" width="0.85546875" style="129" customWidth="1"/>
    <col min="6" max="6" width="12.85546875" style="129" customWidth="1"/>
    <col min="7" max="7" width="0.85546875" style="129" customWidth="1"/>
    <col min="8" max="8" width="12.85546875" style="129" bestFit="1" customWidth="1"/>
    <col min="9" max="9" width="0.85546875" style="5" customWidth="1"/>
    <col min="10" max="10" width="12.42578125" style="6" bestFit="1" customWidth="1"/>
    <col min="11" max="11" width="0.85546875" style="5" customWidth="1"/>
    <col min="12" max="12" width="12.85546875" style="6" bestFit="1" customWidth="1"/>
    <col min="13" max="13" width="1.85546875" style="5" customWidth="1"/>
    <col min="14" max="14" width="2.7109375" style="11" customWidth="1"/>
    <col min="15" max="15" width="15.7109375" style="16" customWidth="1"/>
    <col min="16" max="16" width="2.7109375" style="11" customWidth="1"/>
    <col min="17" max="17" width="15.7109375" style="11" customWidth="1"/>
    <col min="18" max="18" width="2.7109375" style="11" customWidth="1"/>
    <col min="19" max="19" width="15.7109375" style="11" customWidth="1"/>
    <col min="20" max="20" width="2.7109375" style="11" customWidth="1"/>
    <col min="21" max="21" width="15.7109375" style="5" customWidth="1"/>
    <col min="22" max="22" width="2.7109375" style="5" customWidth="1"/>
    <col min="23" max="23" width="13.85546875" style="5" customWidth="1"/>
    <col min="24" max="24" width="2.7109375" style="5" customWidth="1"/>
    <col min="25" max="25" width="14.5703125" style="5" customWidth="1"/>
    <col min="26" max="26" width="11" style="5" customWidth="1"/>
    <col min="27" max="16384" width="9.140625" style="5"/>
  </cols>
  <sheetData>
    <row r="1" spans="1:24" ht="18" customHeight="1" x14ac:dyDescent="0.4">
      <c r="D1" s="23"/>
      <c r="E1" s="23"/>
      <c r="F1" s="10"/>
      <c r="G1" s="23"/>
      <c r="H1" s="10"/>
      <c r="J1" s="145"/>
      <c r="K1" s="145"/>
      <c r="L1" s="145"/>
      <c r="M1" s="106"/>
      <c r="U1" s="11"/>
      <c r="V1" s="11"/>
      <c r="W1" s="11"/>
      <c r="X1" s="11"/>
    </row>
    <row r="2" spans="1:24" ht="18" customHeight="1" x14ac:dyDescent="0.4">
      <c r="A2" s="143" t="s">
        <v>52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06"/>
      <c r="U2" s="11"/>
      <c r="V2" s="11"/>
      <c r="W2" s="11"/>
      <c r="X2" s="11"/>
    </row>
    <row r="3" spans="1:24" ht="18" customHeight="1" x14ac:dyDescent="0.4">
      <c r="A3" s="138" t="s">
        <v>0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06"/>
      <c r="U3" s="11"/>
      <c r="V3" s="11"/>
      <c r="W3" s="11"/>
      <c r="X3" s="11"/>
    </row>
    <row r="4" spans="1:24" ht="18" customHeight="1" x14ac:dyDescent="0.4">
      <c r="A4" s="138" t="s">
        <v>217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06"/>
      <c r="U4" s="11"/>
      <c r="V4" s="11"/>
      <c r="W4" s="11"/>
      <c r="X4" s="11"/>
    </row>
    <row r="5" spans="1:24" ht="18" customHeight="1" x14ac:dyDescent="0.4">
      <c r="C5" s="130"/>
      <c r="D5" s="130"/>
      <c r="E5" s="130"/>
      <c r="F5" s="139" t="s">
        <v>13</v>
      </c>
      <c r="G5" s="139"/>
      <c r="H5" s="139"/>
      <c r="I5" s="139"/>
      <c r="J5" s="139"/>
      <c r="K5" s="139"/>
      <c r="L5" s="139"/>
      <c r="M5" s="106"/>
      <c r="U5" s="11"/>
      <c r="V5" s="11"/>
      <c r="W5" s="11"/>
      <c r="X5" s="11"/>
    </row>
    <row r="6" spans="1:24" ht="18" customHeight="1" x14ac:dyDescent="0.4">
      <c r="C6" s="130"/>
      <c r="F6" s="140" t="s">
        <v>34</v>
      </c>
      <c r="G6" s="140"/>
      <c r="H6" s="140"/>
      <c r="J6" s="141" t="s">
        <v>35</v>
      </c>
      <c r="K6" s="141"/>
      <c r="L6" s="141"/>
      <c r="M6" s="106"/>
      <c r="U6" s="11"/>
      <c r="V6" s="11"/>
      <c r="W6" s="11"/>
      <c r="X6" s="11"/>
    </row>
    <row r="7" spans="1:24" ht="18" customHeight="1" x14ac:dyDescent="0.4">
      <c r="F7" s="139" t="s">
        <v>168</v>
      </c>
      <c r="G7" s="139"/>
      <c r="H7" s="139"/>
      <c r="I7" s="139"/>
      <c r="J7" s="139"/>
      <c r="K7" s="139"/>
      <c r="L7" s="139"/>
      <c r="M7" s="106"/>
      <c r="U7" s="11"/>
      <c r="V7" s="11"/>
      <c r="W7" s="11"/>
      <c r="X7" s="11"/>
    </row>
    <row r="8" spans="1:24" ht="18" customHeight="1" x14ac:dyDescent="0.4">
      <c r="D8" s="128" t="s">
        <v>40</v>
      </c>
      <c r="E8" s="19"/>
      <c r="F8" s="32">
        <v>2565</v>
      </c>
      <c r="G8" s="7"/>
      <c r="H8" s="32">
        <v>2564</v>
      </c>
      <c r="I8" s="34"/>
      <c r="J8" s="32">
        <f>+F8</f>
        <v>2565</v>
      </c>
      <c r="K8" s="47"/>
      <c r="L8" s="32">
        <f>+H8</f>
        <v>2564</v>
      </c>
      <c r="M8" s="106"/>
      <c r="U8" s="11"/>
      <c r="V8" s="11"/>
      <c r="W8" s="11"/>
      <c r="X8" s="11"/>
    </row>
    <row r="9" spans="1:24" ht="18" customHeight="1" x14ac:dyDescent="0.4">
      <c r="D9" s="19"/>
      <c r="E9" s="19"/>
      <c r="F9" s="90"/>
      <c r="G9" s="47"/>
      <c r="H9" s="90"/>
      <c r="I9" s="34"/>
      <c r="J9" s="90"/>
      <c r="K9" s="47"/>
      <c r="L9" s="90"/>
      <c r="M9" s="106"/>
      <c r="U9" s="11"/>
      <c r="V9" s="11"/>
      <c r="W9" s="11"/>
      <c r="X9" s="11"/>
    </row>
    <row r="10" spans="1:24" ht="18" customHeight="1" x14ac:dyDescent="0.4">
      <c r="A10" s="5" t="s">
        <v>41</v>
      </c>
      <c r="F10" s="132"/>
      <c r="G10" s="132"/>
      <c r="H10" s="132"/>
      <c r="M10" s="106"/>
      <c r="U10" s="11"/>
      <c r="V10" s="11"/>
      <c r="W10" s="11"/>
      <c r="X10" s="11"/>
    </row>
    <row r="11" spans="1:24" ht="18" customHeight="1" x14ac:dyDescent="0.4">
      <c r="B11" s="5" t="s">
        <v>95</v>
      </c>
      <c r="F11" s="67">
        <v>4979404.12</v>
      </c>
      <c r="G11" s="68"/>
      <c r="H11" s="67">
        <v>37391807.689999998</v>
      </c>
      <c r="I11" s="43"/>
      <c r="J11" s="72">
        <v>3962044.38</v>
      </c>
      <c r="K11" s="43"/>
      <c r="L11" s="72">
        <v>19949253.609999999</v>
      </c>
      <c r="M11" s="106"/>
      <c r="U11" s="11"/>
      <c r="V11" s="11"/>
      <c r="W11" s="11"/>
      <c r="X11" s="11"/>
    </row>
    <row r="12" spans="1:24" ht="18" customHeight="1" x14ac:dyDescent="0.4">
      <c r="B12" s="5" t="s">
        <v>191</v>
      </c>
      <c r="F12" s="67">
        <v>0</v>
      </c>
      <c r="G12" s="68"/>
      <c r="H12" s="67">
        <v>177894861.03</v>
      </c>
      <c r="I12" s="43"/>
      <c r="J12" s="55">
        <v>0</v>
      </c>
      <c r="K12" s="43"/>
      <c r="L12" s="55">
        <v>80192415.209999993</v>
      </c>
      <c r="M12" s="110"/>
      <c r="N12" s="109"/>
      <c r="P12" s="109"/>
      <c r="Q12" s="109"/>
      <c r="R12" s="109"/>
      <c r="S12" s="109"/>
      <c r="T12" s="109"/>
      <c r="U12" s="109"/>
      <c r="V12" s="109"/>
      <c r="W12" s="109"/>
      <c r="X12" s="109"/>
    </row>
    <row r="13" spans="1:24" ht="18" customHeight="1" x14ac:dyDescent="0.4">
      <c r="B13" s="5" t="s">
        <v>204</v>
      </c>
      <c r="F13" s="67">
        <v>0</v>
      </c>
      <c r="G13" s="68"/>
      <c r="H13" s="67">
        <v>4461251.21</v>
      </c>
      <c r="I13" s="43"/>
      <c r="J13" s="55">
        <v>0</v>
      </c>
      <c r="K13" s="43"/>
      <c r="L13" s="55">
        <v>4453422</v>
      </c>
      <c r="M13" s="113"/>
      <c r="N13" s="109"/>
      <c r="P13" s="109"/>
      <c r="Q13" s="109"/>
      <c r="R13" s="109"/>
      <c r="S13" s="109"/>
      <c r="T13" s="109"/>
      <c r="U13" s="109"/>
      <c r="V13" s="109"/>
      <c r="W13" s="109"/>
      <c r="X13" s="109"/>
    </row>
    <row r="14" spans="1:24" ht="18" customHeight="1" x14ac:dyDescent="0.4">
      <c r="B14" s="5" t="s">
        <v>221</v>
      </c>
      <c r="F14" s="67">
        <v>130211799.95999999</v>
      </c>
      <c r="G14" s="68"/>
      <c r="H14" s="67">
        <v>0</v>
      </c>
      <c r="I14" s="43"/>
      <c r="J14" s="55">
        <v>42311.97</v>
      </c>
      <c r="K14" s="43"/>
      <c r="L14" s="55">
        <v>0</v>
      </c>
      <c r="M14" s="123"/>
      <c r="N14" s="109"/>
      <c r="P14" s="109"/>
      <c r="Q14" s="109"/>
      <c r="R14" s="109"/>
      <c r="S14" s="109"/>
      <c r="T14" s="109"/>
      <c r="U14" s="109"/>
      <c r="V14" s="109"/>
      <c r="W14" s="109"/>
      <c r="X14" s="109"/>
    </row>
    <row r="15" spans="1:24" ht="18" customHeight="1" x14ac:dyDescent="0.4">
      <c r="B15" s="5" t="s">
        <v>114</v>
      </c>
      <c r="D15" s="44"/>
      <c r="F15" s="67">
        <v>1014277.2</v>
      </c>
      <c r="G15" s="68"/>
      <c r="H15" s="67">
        <v>8366777.0800000001</v>
      </c>
      <c r="I15" s="43"/>
      <c r="J15" s="55">
        <v>1014277.2</v>
      </c>
      <c r="K15" s="43"/>
      <c r="L15" s="55">
        <v>7007318.0800000001</v>
      </c>
      <c r="M15" s="106"/>
      <c r="U15" s="11"/>
      <c r="V15" s="11"/>
      <c r="W15" s="11"/>
      <c r="X15" s="11"/>
    </row>
    <row r="16" spans="1:24" ht="18" customHeight="1" x14ac:dyDescent="0.4">
      <c r="B16" s="5" t="s">
        <v>9</v>
      </c>
      <c r="D16" s="44"/>
      <c r="F16" s="67">
        <v>13898680.800000001</v>
      </c>
      <c r="G16" s="68"/>
      <c r="H16" s="67">
        <v>9085814.8800000008</v>
      </c>
      <c r="I16" s="43"/>
      <c r="J16" s="72">
        <v>28708877.190000001</v>
      </c>
      <c r="K16" s="43"/>
      <c r="L16" s="72">
        <v>13571515.4</v>
      </c>
      <c r="M16" s="106"/>
      <c r="U16" s="11"/>
      <c r="V16" s="11"/>
      <c r="W16" s="11"/>
      <c r="X16" s="11"/>
    </row>
    <row r="17" spans="1:24" ht="18" customHeight="1" x14ac:dyDescent="0.4">
      <c r="B17" s="5" t="s">
        <v>43</v>
      </c>
      <c r="D17" s="44"/>
      <c r="F17" s="71"/>
      <c r="G17" s="71"/>
      <c r="H17" s="71"/>
      <c r="I17" s="43"/>
      <c r="J17" s="55"/>
      <c r="K17" s="43"/>
      <c r="L17" s="55"/>
      <c r="M17" s="106"/>
      <c r="U17" s="11"/>
      <c r="V17" s="11"/>
      <c r="W17" s="11"/>
      <c r="X17" s="11"/>
    </row>
    <row r="18" spans="1:24" ht="18" customHeight="1" x14ac:dyDescent="0.4">
      <c r="C18" s="5" t="s">
        <v>224</v>
      </c>
      <c r="D18" s="44">
        <v>7</v>
      </c>
      <c r="F18" s="71">
        <v>760000</v>
      </c>
      <c r="G18" s="71"/>
      <c r="H18" s="71">
        <v>0</v>
      </c>
      <c r="I18" s="43"/>
      <c r="J18" s="55">
        <v>760000</v>
      </c>
      <c r="K18" s="43"/>
      <c r="L18" s="55">
        <v>0</v>
      </c>
      <c r="M18" s="123"/>
      <c r="N18" s="109"/>
      <c r="P18" s="109"/>
      <c r="Q18" s="109"/>
      <c r="R18" s="109"/>
      <c r="S18" s="109"/>
      <c r="T18" s="109"/>
      <c r="U18" s="109"/>
      <c r="V18" s="109"/>
      <c r="W18" s="109"/>
      <c r="X18" s="109"/>
    </row>
    <row r="19" spans="1:24" ht="18" customHeight="1" x14ac:dyDescent="0.4">
      <c r="C19" s="5" t="s">
        <v>167</v>
      </c>
      <c r="D19" s="44"/>
      <c r="F19" s="55">
        <v>0</v>
      </c>
      <c r="G19" s="68"/>
      <c r="H19" s="55">
        <v>26587398.199999999</v>
      </c>
      <c r="I19" s="43"/>
      <c r="J19" s="55">
        <v>0</v>
      </c>
      <c r="K19" s="43"/>
      <c r="L19" s="55">
        <v>26550989.329999998</v>
      </c>
      <c r="M19" s="106"/>
      <c r="U19" s="11"/>
      <c r="V19" s="11"/>
      <c r="W19" s="11"/>
      <c r="X19" s="11"/>
    </row>
    <row r="20" spans="1:24" ht="18" customHeight="1" x14ac:dyDescent="0.4">
      <c r="C20" s="5" t="s">
        <v>44</v>
      </c>
      <c r="D20" s="98"/>
      <c r="E20" s="108"/>
      <c r="F20" s="67">
        <v>39811.68</v>
      </c>
      <c r="G20" s="68"/>
      <c r="H20" s="67">
        <v>833906.31</v>
      </c>
      <c r="I20" s="43"/>
      <c r="J20" s="55">
        <v>39811.68</v>
      </c>
      <c r="K20" s="43"/>
      <c r="L20" s="55">
        <v>0</v>
      </c>
      <c r="M20" s="106"/>
      <c r="U20" s="11"/>
      <c r="V20" s="11"/>
      <c r="W20" s="11"/>
      <c r="X20" s="11"/>
    </row>
    <row r="21" spans="1:24" ht="18" customHeight="1" x14ac:dyDescent="0.4">
      <c r="C21" s="5" t="s">
        <v>10</v>
      </c>
      <c r="D21" s="44"/>
      <c r="F21" s="69">
        <f>SUM(F11:F20)</f>
        <v>150903973.75999999</v>
      </c>
      <c r="G21" s="68"/>
      <c r="H21" s="69">
        <f>SUM(H11:H20)</f>
        <v>264621816.40000001</v>
      </c>
      <c r="I21" s="43"/>
      <c r="J21" s="69">
        <f>SUM(J11:J20)</f>
        <v>34527322.420000002</v>
      </c>
      <c r="K21" s="43"/>
      <c r="L21" s="69">
        <f>SUM(L11:L20)</f>
        <v>151724913.63</v>
      </c>
      <c r="M21" s="106"/>
      <c r="U21" s="11"/>
      <c r="V21" s="11"/>
      <c r="W21" s="11"/>
      <c r="X21" s="11"/>
    </row>
    <row r="22" spans="1:24" ht="18" customHeight="1" x14ac:dyDescent="0.4">
      <c r="A22" s="5" t="s">
        <v>42</v>
      </c>
      <c r="D22" s="44"/>
      <c r="F22" s="67"/>
      <c r="G22" s="68"/>
      <c r="H22" s="67"/>
      <c r="I22" s="43"/>
      <c r="J22" s="55"/>
      <c r="K22" s="43"/>
      <c r="L22" s="55"/>
      <c r="M22" s="106"/>
      <c r="U22" s="11"/>
      <c r="V22" s="11"/>
      <c r="W22" s="11"/>
      <c r="X22" s="11"/>
    </row>
    <row r="23" spans="1:24" ht="18" customHeight="1" x14ac:dyDescent="0.4">
      <c r="B23" s="5" t="s">
        <v>222</v>
      </c>
      <c r="D23" s="44"/>
      <c r="F23" s="67">
        <v>14191235.609999999</v>
      </c>
      <c r="G23" s="68"/>
      <c r="H23" s="67">
        <v>12522047.26</v>
      </c>
      <c r="I23" s="43"/>
      <c r="J23" s="55">
        <v>12658635.92</v>
      </c>
      <c r="K23" s="43"/>
      <c r="L23" s="55">
        <v>9912602.6899999995</v>
      </c>
      <c r="M23" s="106"/>
      <c r="U23" s="11"/>
      <c r="V23" s="11"/>
      <c r="W23" s="11"/>
      <c r="X23" s="11"/>
    </row>
    <row r="24" spans="1:24" ht="18" customHeight="1" x14ac:dyDescent="0.4">
      <c r="B24" s="5" t="s">
        <v>81</v>
      </c>
      <c r="D24" s="99"/>
      <c r="E24" s="131"/>
      <c r="F24" s="67">
        <v>23525037.579999998</v>
      </c>
      <c r="G24" s="68"/>
      <c r="H24" s="67">
        <v>44418202.519999996</v>
      </c>
      <c r="I24" s="43"/>
      <c r="J24" s="55">
        <v>17064340.719999999</v>
      </c>
      <c r="K24" s="43"/>
      <c r="L24" s="55">
        <v>44058732.589999996</v>
      </c>
      <c r="M24" s="106"/>
      <c r="U24" s="11"/>
      <c r="V24" s="11"/>
      <c r="W24" s="11"/>
      <c r="X24" s="11"/>
    </row>
    <row r="25" spans="1:24" ht="18" customHeight="1" x14ac:dyDescent="0.4">
      <c r="B25" s="5" t="s">
        <v>192</v>
      </c>
      <c r="D25" s="99">
        <v>8.4</v>
      </c>
      <c r="E25" s="131"/>
      <c r="F25" s="93">
        <v>969132.84</v>
      </c>
      <c r="G25" s="23"/>
      <c r="H25" s="93">
        <v>0</v>
      </c>
      <c r="I25" s="111"/>
      <c r="J25" s="111">
        <v>24915220.5</v>
      </c>
      <c r="K25" s="8"/>
      <c r="L25" s="111">
        <v>0</v>
      </c>
      <c r="M25" s="43"/>
      <c r="N25" s="55"/>
      <c r="P25" s="109"/>
      <c r="Q25" s="109"/>
      <c r="R25" s="109"/>
      <c r="S25" s="109"/>
      <c r="T25" s="109"/>
      <c r="U25" s="109"/>
      <c r="V25" s="109"/>
      <c r="W25" s="109"/>
      <c r="X25" s="109"/>
    </row>
    <row r="26" spans="1:24" ht="18" customHeight="1" x14ac:dyDescent="0.4">
      <c r="B26" s="5" t="s">
        <v>205</v>
      </c>
      <c r="D26" s="99"/>
      <c r="E26" s="131"/>
      <c r="F26" s="73">
        <v>182442</v>
      </c>
      <c r="G26" s="76"/>
      <c r="H26" s="73">
        <v>0</v>
      </c>
      <c r="I26" s="64"/>
      <c r="J26" s="72">
        <v>182442</v>
      </c>
      <c r="K26" s="64"/>
      <c r="L26" s="72">
        <v>0</v>
      </c>
      <c r="M26" s="106"/>
      <c r="U26" s="11"/>
      <c r="V26" s="11"/>
      <c r="W26" s="11"/>
      <c r="X26" s="11"/>
    </row>
    <row r="27" spans="1:24" ht="18" customHeight="1" x14ac:dyDescent="0.4">
      <c r="B27" s="5" t="s">
        <v>223</v>
      </c>
      <c r="D27" s="99"/>
      <c r="E27" s="131"/>
      <c r="F27" s="78">
        <v>70143972.680000007</v>
      </c>
      <c r="G27" s="68"/>
      <c r="H27" s="78">
        <v>0</v>
      </c>
      <c r="I27" s="43"/>
      <c r="J27" s="74">
        <v>0</v>
      </c>
      <c r="K27" s="43"/>
      <c r="L27" s="74">
        <v>0</v>
      </c>
      <c r="M27" s="123"/>
      <c r="N27" s="109"/>
      <c r="P27" s="109"/>
      <c r="Q27" s="109"/>
      <c r="R27" s="109"/>
      <c r="S27" s="109"/>
      <c r="T27" s="109"/>
      <c r="U27" s="109"/>
      <c r="V27" s="109"/>
      <c r="W27" s="109"/>
      <c r="X27" s="109"/>
    </row>
    <row r="28" spans="1:24" ht="18" customHeight="1" x14ac:dyDescent="0.4">
      <c r="B28" s="112"/>
      <c r="C28" s="5" t="s">
        <v>2</v>
      </c>
      <c r="D28" s="99"/>
      <c r="E28" s="131"/>
      <c r="F28" s="85">
        <f>SUM(F23:F27)</f>
        <v>109011820.71000001</v>
      </c>
      <c r="G28" s="68"/>
      <c r="H28" s="85">
        <f>SUM(H23:H27)</f>
        <v>56940249.779999994</v>
      </c>
      <c r="I28" s="43"/>
      <c r="J28" s="85">
        <f>SUM(J23:J27)</f>
        <v>54820639.140000001</v>
      </c>
      <c r="K28" s="43"/>
      <c r="L28" s="85">
        <f>SUM(L23:L27)</f>
        <v>53971335.279999994</v>
      </c>
      <c r="M28" s="110"/>
      <c r="N28" s="109"/>
      <c r="P28" s="109"/>
      <c r="Q28" s="109"/>
      <c r="R28" s="109"/>
      <c r="S28" s="109"/>
      <c r="T28" s="109"/>
      <c r="U28" s="109"/>
      <c r="V28" s="109"/>
      <c r="W28" s="109"/>
      <c r="X28" s="109"/>
    </row>
    <row r="29" spans="1:24" ht="18" customHeight="1" x14ac:dyDescent="0.4">
      <c r="A29" s="5" t="s">
        <v>193</v>
      </c>
      <c r="B29" s="112"/>
      <c r="D29" s="99"/>
      <c r="E29" s="131"/>
      <c r="F29" s="67">
        <f>+F21-F28</f>
        <v>41892153.049999982</v>
      </c>
      <c r="G29" s="68"/>
      <c r="H29" s="67">
        <f>+H21-H28</f>
        <v>207681566.62</v>
      </c>
      <c r="I29" s="43"/>
      <c r="J29" s="67">
        <f>+J21-J28</f>
        <v>-20293316.719999999</v>
      </c>
      <c r="K29" s="43"/>
      <c r="L29" s="67">
        <f>+L21-L28</f>
        <v>97753578.349999994</v>
      </c>
      <c r="M29" s="110"/>
      <c r="N29" s="109"/>
      <c r="P29" s="109"/>
      <c r="Q29" s="109"/>
      <c r="R29" s="109"/>
      <c r="S29" s="109"/>
      <c r="T29" s="109"/>
      <c r="U29" s="109"/>
      <c r="V29" s="109"/>
      <c r="W29" s="109"/>
      <c r="X29" s="109"/>
    </row>
    <row r="30" spans="1:24" ht="18" customHeight="1" x14ac:dyDescent="0.4">
      <c r="B30" s="5" t="s">
        <v>82</v>
      </c>
      <c r="D30" s="100"/>
      <c r="E30" s="131"/>
      <c r="F30" s="78">
        <v>2558732.86</v>
      </c>
      <c r="G30" s="68"/>
      <c r="H30" s="78">
        <v>611301.36</v>
      </c>
      <c r="I30" s="43"/>
      <c r="J30" s="74">
        <v>2758458.89</v>
      </c>
      <c r="K30" s="43"/>
      <c r="L30" s="74">
        <v>611301.36</v>
      </c>
      <c r="M30" s="106"/>
      <c r="U30" s="11"/>
      <c r="V30" s="11"/>
      <c r="W30" s="11"/>
      <c r="X30" s="11"/>
    </row>
    <row r="31" spans="1:24" ht="18" customHeight="1" x14ac:dyDescent="0.4">
      <c r="A31" s="5" t="s">
        <v>117</v>
      </c>
      <c r="D31" s="93"/>
      <c r="E31" s="23"/>
      <c r="F31" s="55">
        <f>+F29-F30</f>
        <v>39333420.189999983</v>
      </c>
      <c r="G31" s="67"/>
      <c r="H31" s="55">
        <f>+H29-H30</f>
        <v>207070265.25999999</v>
      </c>
      <c r="I31" s="43"/>
      <c r="J31" s="55">
        <f>+J29-J30</f>
        <v>-23051775.609999999</v>
      </c>
      <c r="K31" s="43"/>
      <c r="L31" s="55">
        <f>+L29-L30</f>
        <v>97142276.989999995</v>
      </c>
      <c r="M31" s="106"/>
      <c r="U31" s="11"/>
      <c r="V31" s="11"/>
      <c r="W31" s="11"/>
      <c r="X31" s="11"/>
    </row>
    <row r="32" spans="1:24" ht="18" customHeight="1" x14ac:dyDescent="0.4">
      <c r="A32" s="5" t="s">
        <v>128</v>
      </c>
      <c r="D32" s="44">
        <v>14.2</v>
      </c>
      <c r="E32" s="44"/>
      <c r="F32" s="78">
        <v>1577503.7800000012</v>
      </c>
      <c r="G32" s="68"/>
      <c r="H32" s="78">
        <v>-24925430.719999999</v>
      </c>
      <c r="I32" s="43"/>
      <c r="J32" s="74">
        <v>1394245.5200000014</v>
      </c>
      <c r="K32" s="55"/>
      <c r="L32" s="74">
        <v>-19493630.919999998</v>
      </c>
      <c r="M32" s="106"/>
      <c r="U32" s="11"/>
      <c r="V32" s="11"/>
      <c r="W32" s="11"/>
      <c r="X32" s="11"/>
    </row>
    <row r="33" spans="1:24" ht="18" customHeight="1" thickBot="1" x14ac:dyDescent="0.45">
      <c r="A33" s="5" t="s">
        <v>175</v>
      </c>
      <c r="D33" s="44"/>
      <c r="F33" s="79">
        <f>SUM(F31:F32)</f>
        <v>40910923.969999984</v>
      </c>
      <c r="G33" s="68"/>
      <c r="H33" s="79">
        <f>SUM(H31:H32)</f>
        <v>182144834.53999999</v>
      </c>
      <c r="I33" s="43"/>
      <c r="J33" s="80">
        <f>SUM(J31:J32)</f>
        <v>-21657530.089999996</v>
      </c>
      <c r="K33" s="55"/>
      <c r="L33" s="80">
        <f>SUM(L31:L32)</f>
        <v>77648646.069999993</v>
      </c>
      <c r="M33" s="106"/>
      <c r="U33" s="11"/>
      <c r="V33" s="11"/>
      <c r="W33" s="11"/>
      <c r="X33" s="11"/>
    </row>
    <row r="34" spans="1:24" ht="9.75" customHeight="1" thickTop="1" x14ac:dyDescent="0.4">
      <c r="D34" s="44"/>
      <c r="F34" s="73"/>
      <c r="G34" s="68"/>
      <c r="H34" s="73"/>
      <c r="I34" s="43"/>
      <c r="J34" s="76"/>
      <c r="K34" s="55"/>
      <c r="L34" s="76"/>
      <c r="M34" s="110"/>
      <c r="N34" s="109"/>
      <c r="P34" s="109"/>
      <c r="Q34" s="109"/>
      <c r="R34" s="109"/>
      <c r="S34" s="109"/>
      <c r="T34" s="109"/>
      <c r="U34" s="109"/>
      <c r="V34" s="109"/>
      <c r="W34" s="109"/>
      <c r="X34" s="109"/>
    </row>
    <row r="35" spans="1:24" ht="18" customHeight="1" x14ac:dyDescent="0.4">
      <c r="A35" s="49" t="s">
        <v>69</v>
      </c>
      <c r="B35" s="49"/>
      <c r="C35" s="49"/>
      <c r="D35" s="101"/>
      <c r="E35" s="51"/>
      <c r="F35" s="81"/>
      <c r="G35" s="82"/>
      <c r="H35" s="81"/>
      <c r="I35" s="83"/>
      <c r="J35" s="81"/>
      <c r="K35" s="82"/>
      <c r="L35" s="81"/>
      <c r="M35" s="106"/>
      <c r="U35" s="11"/>
      <c r="V35" s="11"/>
      <c r="W35" s="11"/>
      <c r="X35" s="11"/>
    </row>
    <row r="36" spans="1:24" ht="18" customHeight="1" x14ac:dyDescent="0.4">
      <c r="A36" s="49"/>
      <c r="B36" s="49" t="s">
        <v>107</v>
      </c>
      <c r="C36" s="49"/>
      <c r="D36" s="101"/>
      <c r="E36" s="52">
        <v>852812933</v>
      </c>
      <c r="F36" s="73">
        <f>+F33-F37</f>
        <v>41117096.699999981</v>
      </c>
      <c r="G36" s="76"/>
      <c r="H36" s="73">
        <f>+H33-H37</f>
        <v>182142387.48999998</v>
      </c>
      <c r="I36" s="76"/>
      <c r="J36" s="76">
        <f>J33</f>
        <v>-21657530.089999996</v>
      </c>
      <c r="K36" s="76"/>
      <c r="L36" s="76">
        <f>L33</f>
        <v>77648646.069999993</v>
      </c>
      <c r="M36" s="106"/>
      <c r="U36" s="11"/>
      <c r="V36" s="11"/>
      <c r="W36" s="11"/>
      <c r="X36" s="11"/>
    </row>
    <row r="37" spans="1:24" ht="18" customHeight="1" x14ac:dyDescent="0.4">
      <c r="A37" s="49"/>
      <c r="B37" s="5" t="s">
        <v>108</v>
      </c>
      <c r="D37" s="101"/>
      <c r="E37" s="52">
        <v>-1541152</v>
      </c>
      <c r="F37" s="73">
        <v>-206172.73</v>
      </c>
      <c r="G37" s="72"/>
      <c r="H37" s="73">
        <v>2447.0500000000002</v>
      </c>
      <c r="I37" s="83"/>
      <c r="J37" s="61">
        <v>0</v>
      </c>
      <c r="K37" s="92"/>
      <c r="L37" s="61">
        <v>0</v>
      </c>
      <c r="M37" s="106"/>
      <c r="U37" s="11"/>
      <c r="V37" s="11"/>
      <c r="W37" s="11"/>
      <c r="X37" s="11"/>
    </row>
    <row r="38" spans="1:24" ht="18" customHeight="1" thickBot="1" x14ac:dyDescent="0.45">
      <c r="A38" s="53"/>
      <c r="B38" s="53"/>
      <c r="C38" s="53"/>
      <c r="D38" s="101"/>
      <c r="E38" s="52"/>
      <c r="F38" s="79">
        <f>SUM(F36:F37)</f>
        <v>40910923.969999984</v>
      </c>
      <c r="G38" s="82"/>
      <c r="H38" s="79">
        <f>SUM(H36:H37)</f>
        <v>182144834.53999999</v>
      </c>
      <c r="I38" s="82"/>
      <c r="J38" s="80">
        <f>SUM(J36:J37)</f>
        <v>-21657530.089999996</v>
      </c>
      <c r="K38" s="82"/>
      <c r="L38" s="80">
        <f>SUM(L36:L37)</f>
        <v>77648646.069999993</v>
      </c>
      <c r="M38" s="106"/>
      <c r="U38" s="11"/>
      <c r="V38" s="11"/>
      <c r="W38" s="11"/>
      <c r="X38" s="11"/>
    </row>
    <row r="39" spans="1:24" ht="18" customHeight="1" thickTop="1" x14ac:dyDescent="0.4">
      <c r="A39" s="5" t="s">
        <v>26</v>
      </c>
      <c r="D39" s="102"/>
      <c r="F39" s="68"/>
      <c r="G39" s="68"/>
      <c r="H39" s="68"/>
      <c r="I39" s="43"/>
      <c r="J39" s="72"/>
      <c r="K39" s="64"/>
      <c r="L39" s="72"/>
      <c r="M39" s="106"/>
      <c r="U39" s="11"/>
      <c r="V39" s="11"/>
      <c r="W39" s="11"/>
      <c r="X39" s="11"/>
    </row>
    <row r="40" spans="1:24" ht="18" customHeight="1" thickBot="1" x14ac:dyDescent="0.45">
      <c r="B40" s="13" t="s">
        <v>65</v>
      </c>
      <c r="D40" s="103">
        <v>21</v>
      </c>
      <c r="F40" s="124">
        <f>F36/F41</f>
        <v>4.9095525506848677E-3</v>
      </c>
      <c r="G40" s="125"/>
      <c r="H40" s="124">
        <f>H36/H41</f>
        <v>2.7400027336607121E-2</v>
      </c>
      <c r="I40" s="126"/>
      <c r="J40" s="124">
        <f>J36/J41</f>
        <v>-2.585999271074356E-3</v>
      </c>
      <c r="K40" s="126"/>
      <c r="L40" s="124">
        <f>L36/L41</f>
        <v>1.1680834177521362E-2</v>
      </c>
      <c r="M40" s="106"/>
      <c r="U40" s="11"/>
      <c r="V40" s="11"/>
      <c r="W40" s="11"/>
      <c r="X40" s="11"/>
    </row>
    <row r="41" spans="1:24" ht="18" customHeight="1" thickTop="1" thickBot="1" x14ac:dyDescent="0.45">
      <c r="B41" s="5" t="s">
        <v>27</v>
      </c>
      <c r="D41" s="44"/>
      <c r="F41" s="87">
        <v>8374917322</v>
      </c>
      <c r="G41" s="88"/>
      <c r="H41" s="87">
        <v>6647525758</v>
      </c>
      <c r="I41" s="88"/>
      <c r="J41" s="87">
        <v>8374917322</v>
      </c>
      <c r="K41" s="88"/>
      <c r="L41" s="87">
        <v>6647525758</v>
      </c>
      <c r="M41" s="106"/>
      <c r="U41" s="11"/>
      <c r="V41" s="11"/>
      <c r="W41" s="11"/>
      <c r="X41" s="11"/>
    </row>
    <row r="42" spans="1:24" ht="18" customHeight="1" thickTop="1" x14ac:dyDescent="0.4">
      <c r="A42" s="5" t="s">
        <v>55</v>
      </c>
      <c r="D42" s="44"/>
      <c r="F42" s="68"/>
      <c r="G42" s="68"/>
      <c r="H42" s="68"/>
      <c r="I42" s="43"/>
      <c r="J42" s="72"/>
      <c r="K42" s="64"/>
      <c r="L42" s="72"/>
      <c r="M42" s="106"/>
      <c r="U42" s="11"/>
      <c r="V42" s="11"/>
      <c r="W42" s="11"/>
      <c r="X42" s="11"/>
    </row>
    <row r="43" spans="1:24" ht="18" customHeight="1" thickBot="1" x14ac:dyDescent="0.45">
      <c r="B43" s="13" t="s">
        <v>65</v>
      </c>
      <c r="D43" s="103">
        <v>21</v>
      </c>
      <c r="F43" s="124">
        <f>F36/F44</f>
        <v>4.4548377086731494E-3</v>
      </c>
      <c r="G43" s="125"/>
      <c r="H43" s="124">
        <f>H36/H44</f>
        <v>2.6624064811248946E-2</v>
      </c>
      <c r="I43" s="126"/>
      <c r="J43" s="124">
        <f>J36/J44</f>
        <v>-2.3464881877629119E-3</v>
      </c>
      <c r="K43" s="126"/>
      <c r="L43" s="124">
        <f>L36/L44</f>
        <v>1.135003561752978E-2</v>
      </c>
      <c r="M43" s="106"/>
      <c r="U43" s="11"/>
      <c r="V43" s="11"/>
      <c r="W43" s="11"/>
      <c r="X43" s="11"/>
    </row>
    <row r="44" spans="1:24" ht="18" customHeight="1" thickTop="1" thickBot="1" x14ac:dyDescent="0.45">
      <c r="B44" s="5" t="s">
        <v>27</v>
      </c>
      <c r="F44" s="87">
        <v>9229763100</v>
      </c>
      <c r="G44" s="89"/>
      <c r="H44" s="87">
        <v>6841268934</v>
      </c>
      <c r="I44" s="88"/>
      <c r="J44" s="87">
        <v>9229763100</v>
      </c>
      <c r="K44" s="88"/>
      <c r="L44" s="87">
        <v>6841268934</v>
      </c>
      <c r="M44" s="106"/>
      <c r="U44" s="11"/>
      <c r="V44" s="11"/>
      <c r="W44" s="11"/>
      <c r="X44" s="11"/>
    </row>
    <row r="45" spans="1:24" ht="9" customHeight="1" thickTop="1" x14ac:dyDescent="0.4">
      <c r="F45" s="71"/>
      <c r="G45" s="71"/>
      <c r="H45" s="71"/>
      <c r="I45" s="43"/>
      <c r="J45" s="55"/>
      <c r="K45" s="43"/>
      <c r="L45" s="55"/>
      <c r="M45" s="106"/>
      <c r="U45" s="11"/>
      <c r="V45" s="11"/>
      <c r="W45" s="11"/>
      <c r="X45" s="11"/>
    </row>
    <row r="46" spans="1:24" ht="18" customHeight="1" x14ac:dyDescent="0.4">
      <c r="A46" s="5" t="s">
        <v>170</v>
      </c>
      <c r="F46" s="71"/>
      <c r="G46" s="71"/>
      <c r="H46" s="71"/>
      <c r="I46" s="43"/>
      <c r="J46" s="55"/>
      <c r="K46" s="43"/>
      <c r="L46" s="55"/>
      <c r="M46" s="106"/>
      <c r="U46" s="11"/>
      <c r="V46" s="11"/>
      <c r="W46" s="11"/>
      <c r="X46" s="11"/>
    </row>
    <row r="47" spans="1:24" ht="18" customHeight="1" x14ac:dyDescent="0.4">
      <c r="M47" s="106"/>
      <c r="U47" s="11"/>
      <c r="V47" s="11"/>
      <c r="W47" s="11"/>
      <c r="X47" s="11"/>
    </row>
    <row r="48" spans="1:24" ht="18" customHeight="1" x14ac:dyDescent="0.4">
      <c r="M48" s="106"/>
      <c r="U48" s="11"/>
      <c r="V48" s="11"/>
      <c r="W48" s="11"/>
      <c r="X48" s="11"/>
    </row>
    <row r="49" spans="1:24" ht="18" customHeight="1" x14ac:dyDescent="0.4">
      <c r="M49" s="106"/>
      <c r="U49" s="11"/>
      <c r="V49" s="11"/>
      <c r="W49" s="11"/>
      <c r="X49" s="11"/>
    </row>
    <row r="50" spans="1:24" ht="18" customHeight="1" x14ac:dyDescent="0.4">
      <c r="A50" s="129"/>
      <c r="B50" s="17" t="s">
        <v>21</v>
      </c>
      <c r="C50" s="129"/>
      <c r="D50" s="17"/>
      <c r="F50" s="17" t="s">
        <v>21</v>
      </c>
      <c r="I50" s="129"/>
      <c r="J50" s="129"/>
      <c r="K50" s="129"/>
      <c r="L50" s="129"/>
      <c r="M50" s="106"/>
      <c r="U50" s="11"/>
      <c r="V50" s="11"/>
      <c r="W50" s="11"/>
      <c r="X50" s="11"/>
    </row>
    <row r="51" spans="1:24" ht="18" customHeight="1" x14ac:dyDescent="0.4">
      <c r="A51" s="129"/>
      <c r="B51" s="17"/>
      <c r="C51" s="129"/>
      <c r="D51" s="17"/>
      <c r="F51" s="17"/>
      <c r="I51" s="129"/>
      <c r="J51" s="129"/>
      <c r="K51" s="129"/>
      <c r="L51" s="129"/>
      <c r="M51" s="106"/>
      <c r="U51" s="11"/>
      <c r="V51" s="11"/>
      <c r="W51" s="11"/>
      <c r="X51" s="11"/>
    </row>
    <row r="52" spans="1:24" ht="18" customHeight="1" x14ac:dyDescent="0.4">
      <c r="A52" s="143" t="str">
        <f>+A2</f>
        <v>บริษัท บรุ๊คเคอร์ กรุ๊ป จำกัด (มหาชน) และบริษัทย่อย</v>
      </c>
      <c r="B52" s="144"/>
      <c r="C52" s="144"/>
      <c r="D52" s="144"/>
      <c r="E52" s="144"/>
      <c r="F52" s="144"/>
      <c r="G52" s="144"/>
      <c r="H52" s="144"/>
      <c r="I52" s="144"/>
      <c r="J52" s="144"/>
      <c r="K52" s="144"/>
      <c r="L52" s="144"/>
      <c r="M52" s="106"/>
      <c r="U52" s="11"/>
      <c r="V52" s="11"/>
      <c r="W52" s="11"/>
      <c r="X52" s="11"/>
    </row>
    <row r="53" spans="1:24" ht="18" customHeight="1" x14ac:dyDescent="0.4">
      <c r="A53" s="138" t="s">
        <v>94</v>
      </c>
      <c r="B53" s="138"/>
      <c r="C53" s="138"/>
      <c r="D53" s="138"/>
      <c r="E53" s="138"/>
      <c r="F53" s="138"/>
      <c r="G53" s="138"/>
      <c r="H53" s="138"/>
      <c r="I53" s="138"/>
      <c r="J53" s="138"/>
      <c r="K53" s="138"/>
      <c r="L53" s="138"/>
      <c r="M53" s="106"/>
      <c r="U53" s="11"/>
      <c r="V53" s="11"/>
      <c r="W53" s="11"/>
      <c r="X53" s="11"/>
    </row>
    <row r="54" spans="1:24" ht="18" customHeight="1" x14ac:dyDescent="0.4">
      <c r="A54" s="143" t="str">
        <f>+A4</f>
        <v>สำหรับงวดสามเดือนสิ้นสุดวันที่ 31 มีนาคม 2565</v>
      </c>
      <c r="B54" s="144"/>
      <c r="C54" s="144"/>
      <c r="D54" s="144"/>
      <c r="E54" s="144"/>
      <c r="F54" s="144"/>
      <c r="G54" s="144"/>
      <c r="H54" s="144"/>
      <c r="I54" s="144"/>
      <c r="J54" s="144"/>
      <c r="K54" s="144"/>
      <c r="L54" s="144"/>
      <c r="M54" s="106"/>
      <c r="U54" s="11"/>
      <c r="V54" s="11"/>
      <c r="W54" s="11"/>
      <c r="X54" s="11"/>
    </row>
    <row r="55" spans="1:24" ht="18" customHeight="1" x14ac:dyDescent="0.4">
      <c r="C55" s="130"/>
      <c r="D55" s="130"/>
      <c r="E55" s="130"/>
      <c r="F55" s="139" t="s">
        <v>13</v>
      </c>
      <c r="G55" s="139"/>
      <c r="H55" s="139"/>
      <c r="I55" s="139"/>
      <c r="J55" s="139"/>
      <c r="K55" s="139"/>
      <c r="L55" s="139"/>
      <c r="M55" s="106"/>
      <c r="U55" s="11"/>
      <c r="V55" s="11"/>
      <c r="W55" s="11"/>
      <c r="X55" s="11"/>
    </row>
    <row r="56" spans="1:24" ht="18" customHeight="1" x14ac:dyDescent="0.4">
      <c r="C56" s="5" t="s">
        <v>1</v>
      </c>
      <c r="F56" s="140" t="s">
        <v>34</v>
      </c>
      <c r="G56" s="140"/>
      <c r="H56" s="140"/>
      <c r="J56" s="141" t="s">
        <v>35</v>
      </c>
      <c r="K56" s="141"/>
      <c r="L56" s="141"/>
      <c r="M56" s="106"/>
      <c r="U56" s="11"/>
      <c r="V56" s="11"/>
      <c r="W56" s="11"/>
      <c r="X56" s="11"/>
    </row>
    <row r="57" spans="1:24" ht="18" customHeight="1" x14ac:dyDescent="0.4">
      <c r="F57" s="139" t="str">
        <f>+F7</f>
        <v>สำหรับงวดสามเดือนสิ้นสุดวันที่ 31 มีนาคม</v>
      </c>
      <c r="G57" s="139"/>
      <c r="H57" s="139"/>
      <c r="I57" s="139"/>
      <c r="J57" s="139"/>
      <c r="K57" s="139"/>
      <c r="L57" s="139"/>
      <c r="M57" s="106"/>
      <c r="U57" s="11"/>
      <c r="V57" s="11"/>
      <c r="W57" s="11"/>
      <c r="X57" s="11"/>
    </row>
    <row r="58" spans="1:24" ht="18" customHeight="1" x14ac:dyDescent="0.4">
      <c r="D58" s="128" t="s">
        <v>40</v>
      </c>
      <c r="E58" s="19"/>
      <c r="F58" s="46">
        <f>+F8</f>
        <v>2565</v>
      </c>
      <c r="G58" s="47"/>
      <c r="H58" s="46">
        <f>+H8</f>
        <v>2564</v>
      </c>
      <c r="I58" s="34"/>
      <c r="J58" s="46">
        <f>+J8</f>
        <v>2565</v>
      </c>
      <c r="K58" s="47"/>
      <c r="L58" s="46">
        <f>+L8</f>
        <v>2564</v>
      </c>
      <c r="M58" s="106"/>
      <c r="U58" s="11"/>
      <c r="V58" s="11"/>
      <c r="W58" s="11"/>
      <c r="X58" s="11"/>
    </row>
    <row r="59" spans="1:24" ht="18" customHeight="1" x14ac:dyDescent="0.4">
      <c r="F59" s="132"/>
      <c r="G59" s="132"/>
      <c r="H59" s="90"/>
      <c r="L59" s="90"/>
      <c r="M59" s="106"/>
      <c r="U59" s="11"/>
      <c r="V59" s="11"/>
      <c r="W59" s="11"/>
      <c r="X59" s="11"/>
    </row>
    <row r="60" spans="1:24" ht="18" customHeight="1" x14ac:dyDescent="0.4">
      <c r="A60" s="5" t="s">
        <v>176</v>
      </c>
      <c r="F60" s="78">
        <f>+F33</f>
        <v>40910923.969999984</v>
      </c>
      <c r="G60" s="68"/>
      <c r="H60" s="78">
        <f>+H33</f>
        <v>182144834.53999999</v>
      </c>
      <c r="I60" s="43"/>
      <c r="J60" s="78">
        <f>+J33</f>
        <v>-21657530.089999996</v>
      </c>
      <c r="K60" s="43"/>
      <c r="L60" s="78">
        <f>+L33</f>
        <v>77648646.069999993</v>
      </c>
      <c r="M60" s="106"/>
      <c r="U60" s="11"/>
      <c r="V60" s="11"/>
      <c r="W60" s="11"/>
      <c r="X60" s="11"/>
    </row>
    <row r="61" spans="1:24" ht="18" customHeight="1" x14ac:dyDescent="0.4">
      <c r="F61" s="67"/>
      <c r="G61" s="68"/>
      <c r="H61" s="67"/>
      <c r="I61" s="43"/>
      <c r="J61" s="67"/>
      <c r="K61" s="43"/>
      <c r="L61" s="67"/>
      <c r="M61" s="106"/>
      <c r="U61" s="11"/>
      <c r="V61" s="11"/>
      <c r="W61" s="11"/>
      <c r="X61" s="11"/>
    </row>
    <row r="62" spans="1:24" ht="18" customHeight="1" x14ac:dyDescent="0.4">
      <c r="A62" s="5" t="s">
        <v>127</v>
      </c>
      <c r="F62" s="67"/>
      <c r="G62" s="68"/>
      <c r="H62" s="67"/>
      <c r="I62" s="43"/>
      <c r="J62" s="72"/>
      <c r="K62" s="43"/>
      <c r="L62" s="72"/>
      <c r="M62" s="106"/>
      <c r="U62" s="11"/>
      <c r="V62" s="11"/>
      <c r="W62" s="11"/>
      <c r="X62" s="11"/>
    </row>
    <row r="63" spans="1:24" ht="18" customHeight="1" x14ac:dyDescent="0.4">
      <c r="A63" s="5" t="s">
        <v>143</v>
      </c>
      <c r="F63" s="67"/>
      <c r="G63" s="68"/>
      <c r="H63" s="67"/>
      <c r="I63" s="43"/>
      <c r="J63" s="72"/>
      <c r="K63" s="43"/>
      <c r="L63" s="72"/>
      <c r="M63" s="106"/>
      <c r="U63" s="11"/>
      <c r="V63" s="11"/>
      <c r="W63" s="11"/>
      <c r="X63" s="11"/>
    </row>
    <row r="64" spans="1:24" ht="18" customHeight="1" x14ac:dyDescent="0.4">
      <c r="B64" s="5" t="s">
        <v>100</v>
      </c>
      <c r="F64" s="73">
        <v>1292036.82</v>
      </c>
      <c r="G64" s="76"/>
      <c r="H64" s="73">
        <v>12801936.619999999</v>
      </c>
      <c r="I64" s="64"/>
      <c r="J64" s="72">
        <v>0</v>
      </c>
      <c r="K64" s="64"/>
      <c r="L64" s="72">
        <v>0</v>
      </c>
      <c r="M64" s="106"/>
      <c r="S64" s="64"/>
      <c r="U64" s="11"/>
      <c r="V64" s="11"/>
      <c r="W64" s="11"/>
      <c r="X64" s="11"/>
    </row>
    <row r="65" spans="1:24" ht="18" customHeight="1" x14ac:dyDescent="0.4">
      <c r="A65" s="5" t="s">
        <v>144</v>
      </c>
      <c r="F65" s="73"/>
      <c r="G65" s="76"/>
      <c r="H65" s="73"/>
      <c r="I65" s="64"/>
      <c r="J65" s="72"/>
      <c r="K65" s="64"/>
      <c r="L65" s="72"/>
      <c r="M65" s="106"/>
      <c r="S65" s="64"/>
      <c r="U65" s="11"/>
      <c r="V65" s="11"/>
      <c r="W65" s="11"/>
      <c r="X65" s="11"/>
    </row>
    <row r="66" spans="1:24" ht="18" customHeight="1" x14ac:dyDescent="0.4">
      <c r="B66" s="5" t="s">
        <v>139</v>
      </c>
      <c r="F66" s="73"/>
      <c r="G66" s="76"/>
      <c r="H66" s="73"/>
      <c r="I66" s="64"/>
      <c r="J66" s="72"/>
      <c r="K66" s="64"/>
      <c r="L66" s="72"/>
      <c r="M66" s="106"/>
      <c r="S66" s="64"/>
      <c r="U66" s="11"/>
      <c r="V66" s="11"/>
      <c r="W66" s="11"/>
      <c r="X66" s="11"/>
    </row>
    <row r="67" spans="1:24" ht="18" customHeight="1" x14ac:dyDescent="0.4">
      <c r="C67" s="5" t="s">
        <v>140</v>
      </c>
      <c r="D67" s="44"/>
      <c r="F67" s="73">
        <v>-287853</v>
      </c>
      <c r="G67" s="76"/>
      <c r="H67" s="73">
        <v>-6122926</v>
      </c>
      <c r="I67" s="64"/>
      <c r="J67" s="72">
        <v>0</v>
      </c>
      <c r="K67" s="64"/>
      <c r="L67" s="72">
        <v>-6205528</v>
      </c>
      <c r="M67" s="106"/>
      <c r="S67" s="64"/>
      <c r="U67" s="11"/>
      <c r="V67" s="11"/>
      <c r="W67" s="11"/>
      <c r="X67" s="11"/>
    </row>
    <row r="68" spans="1:24" ht="18" customHeight="1" x14ac:dyDescent="0.4">
      <c r="B68" s="5" t="s">
        <v>154</v>
      </c>
      <c r="D68" s="44"/>
      <c r="F68" s="74">
        <v>57570.600000000006</v>
      </c>
      <c r="G68" s="68"/>
      <c r="H68" s="74">
        <v>1224585.2</v>
      </c>
      <c r="I68" s="43"/>
      <c r="J68" s="74">
        <v>0</v>
      </c>
      <c r="K68" s="43"/>
      <c r="L68" s="74">
        <v>1241105.6000000001</v>
      </c>
      <c r="M68" s="106"/>
      <c r="S68" s="64"/>
      <c r="U68" s="11"/>
      <c r="V68" s="11"/>
      <c r="W68" s="11"/>
      <c r="X68" s="11"/>
    </row>
    <row r="69" spans="1:24" ht="18" customHeight="1" x14ac:dyDescent="0.4">
      <c r="A69" s="5" t="s">
        <v>177</v>
      </c>
      <c r="F69" s="85">
        <f>SUM(F64:F68)</f>
        <v>1061754.4200000002</v>
      </c>
      <c r="G69" s="68"/>
      <c r="H69" s="85">
        <f>SUM(H64:H68)</f>
        <v>7903595.8199999994</v>
      </c>
      <c r="I69" s="43"/>
      <c r="J69" s="85">
        <f>SUM(J64:J68)</f>
        <v>0</v>
      </c>
      <c r="K69" s="43"/>
      <c r="L69" s="85">
        <f>SUM(L64:L68)</f>
        <v>-4964422.4000000004</v>
      </c>
      <c r="M69" s="106"/>
      <c r="U69" s="11"/>
      <c r="V69" s="11"/>
      <c r="W69" s="11"/>
      <c r="X69" s="11"/>
    </row>
    <row r="70" spans="1:24" ht="18" customHeight="1" x14ac:dyDescent="0.4">
      <c r="F70" s="67"/>
      <c r="G70" s="68"/>
      <c r="H70" s="67"/>
      <c r="I70" s="43"/>
      <c r="J70" s="55"/>
      <c r="K70" s="43"/>
      <c r="L70" s="55"/>
      <c r="M70" s="106"/>
      <c r="U70" s="11"/>
      <c r="V70" s="11"/>
      <c r="W70" s="11"/>
      <c r="X70" s="11"/>
    </row>
    <row r="71" spans="1:24" ht="18" customHeight="1" thickBot="1" x14ac:dyDescent="0.45">
      <c r="A71" s="5" t="s">
        <v>178</v>
      </c>
      <c r="F71" s="84">
        <f>+F60+F69</f>
        <v>41972678.389999986</v>
      </c>
      <c r="G71" s="68"/>
      <c r="H71" s="84">
        <f>+H60+H69</f>
        <v>190048430.35999998</v>
      </c>
      <c r="I71" s="43"/>
      <c r="J71" s="84">
        <f>+J60+J69</f>
        <v>-21657530.089999996</v>
      </c>
      <c r="K71" s="43"/>
      <c r="L71" s="84">
        <f>+L60+L69</f>
        <v>72684223.669999987</v>
      </c>
      <c r="M71" s="106"/>
      <c r="U71" s="11"/>
      <c r="V71" s="11"/>
      <c r="W71" s="11"/>
      <c r="X71" s="11"/>
    </row>
    <row r="72" spans="1:24" ht="18" customHeight="1" thickTop="1" x14ac:dyDescent="0.4">
      <c r="F72" s="71"/>
      <c r="G72" s="71"/>
      <c r="H72" s="71"/>
      <c r="I72" s="43"/>
      <c r="J72" s="55"/>
      <c r="K72" s="43"/>
      <c r="L72" s="55"/>
      <c r="M72" s="106"/>
      <c r="U72" s="11"/>
      <c r="V72" s="11"/>
      <c r="W72" s="11"/>
      <c r="X72" s="11"/>
    </row>
    <row r="73" spans="1:24" ht="18" customHeight="1" x14ac:dyDescent="0.4">
      <c r="A73" s="49" t="s">
        <v>105</v>
      </c>
      <c r="B73" s="49"/>
      <c r="C73" s="49"/>
      <c r="D73" s="50"/>
      <c r="E73" s="51"/>
      <c r="F73" s="81"/>
      <c r="G73" s="82"/>
      <c r="H73" s="81"/>
      <c r="I73" s="83"/>
      <c r="J73" s="81"/>
      <c r="K73" s="82"/>
      <c r="L73" s="81"/>
      <c r="M73" s="106"/>
      <c r="U73" s="11"/>
      <c r="V73" s="11"/>
      <c r="W73" s="11"/>
      <c r="X73" s="11"/>
    </row>
    <row r="74" spans="1:24" ht="18" customHeight="1" x14ac:dyDescent="0.4">
      <c r="A74" s="49"/>
      <c r="B74" s="49" t="s">
        <v>107</v>
      </c>
      <c r="C74" s="49"/>
      <c r="D74" s="50"/>
      <c r="E74" s="52">
        <v>852812933</v>
      </c>
      <c r="F74" s="73">
        <f>+F71-F75</f>
        <v>42178851.119999982</v>
      </c>
      <c r="G74" s="76"/>
      <c r="H74" s="73">
        <f>+H71-H75</f>
        <v>190045983.30999997</v>
      </c>
      <c r="I74" s="76"/>
      <c r="J74" s="73">
        <f>+J71-J75</f>
        <v>-21657530.089999996</v>
      </c>
      <c r="K74" s="76"/>
      <c r="L74" s="73">
        <f>+L71-L75</f>
        <v>72684223.669999987</v>
      </c>
      <c r="M74" s="106"/>
      <c r="U74" s="11"/>
      <c r="V74" s="11"/>
      <c r="W74" s="11"/>
      <c r="X74" s="11"/>
    </row>
    <row r="75" spans="1:24" ht="18" customHeight="1" x14ac:dyDescent="0.4">
      <c r="A75" s="49"/>
      <c r="B75" s="5" t="s">
        <v>108</v>
      </c>
      <c r="D75" s="50"/>
      <c r="E75" s="52">
        <v>-1541152</v>
      </c>
      <c r="F75" s="73">
        <f>+F37</f>
        <v>-206172.73</v>
      </c>
      <c r="G75" s="72"/>
      <c r="H75" s="73">
        <f>+H37</f>
        <v>2447.0500000000002</v>
      </c>
      <c r="I75" s="83"/>
      <c r="J75" s="73">
        <f>+J37</f>
        <v>0</v>
      </c>
      <c r="K75" s="83"/>
      <c r="L75" s="73">
        <f>+L37</f>
        <v>0</v>
      </c>
      <c r="M75" s="106"/>
      <c r="U75" s="11"/>
      <c r="V75" s="11"/>
      <c r="W75" s="11"/>
      <c r="X75" s="11"/>
    </row>
    <row r="76" spans="1:24" ht="18" customHeight="1" thickBot="1" x14ac:dyDescent="0.45">
      <c r="A76" s="53"/>
      <c r="B76" s="53"/>
      <c r="C76" s="53"/>
      <c r="D76" s="50"/>
      <c r="E76" s="52"/>
      <c r="F76" s="79">
        <f>SUM(F74:F75)</f>
        <v>41972678.389999986</v>
      </c>
      <c r="G76" s="82"/>
      <c r="H76" s="79">
        <f>SUM(H74:H75)</f>
        <v>190048430.35999998</v>
      </c>
      <c r="I76" s="82"/>
      <c r="J76" s="79">
        <f>SUM(J74:J75)</f>
        <v>-21657530.089999996</v>
      </c>
      <c r="K76" s="82"/>
      <c r="L76" s="79">
        <f>SUM(L74:L75)</f>
        <v>72684223.669999987</v>
      </c>
      <c r="M76" s="106"/>
      <c r="U76" s="11"/>
      <c r="V76" s="11"/>
      <c r="W76" s="11"/>
      <c r="X76" s="11"/>
    </row>
    <row r="77" spans="1:24" ht="18" customHeight="1" thickTop="1" x14ac:dyDescent="0.4">
      <c r="A77" s="109"/>
      <c r="B77" s="109"/>
      <c r="C77" s="109"/>
      <c r="D77" s="19"/>
      <c r="E77" s="19"/>
      <c r="F77" s="76"/>
      <c r="G77" s="76"/>
      <c r="H77" s="76"/>
      <c r="I77" s="64"/>
      <c r="J77" s="72"/>
      <c r="K77" s="64"/>
      <c r="L77" s="72"/>
      <c r="M77" s="106"/>
      <c r="U77" s="11"/>
      <c r="V77" s="11"/>
      <c r="W77" s="11"/>
      <c r="X77" s="11"/>
    </row>
    <row r="78" spans="1:24" ht="18" customHeight="1" x14ac:dyDescent="0.4">
      <c r="A78" s="5" t="s">
        <v>170</v>
      </c>
      <c r="B78" s="109"/>
      <c r="C78" s="109"/>
      <c r="D78" s="19"/>
      <c r="E78" s="19"/>
      <c r="F78" s="76"/>
      <c r="G78" s="76"/>
      <c r="H78" s="76"/>
      <c r="I78" s="64"/>
      <c r="J78" s="72"/>
      <c r="K78" s="64"/>
      <c r="L78" s="72"/>
      <c r="M78" s="106"/>
      <c r="U78" s="11"/>
      <c r="V78" s="11"/>
      <c r="W78" s="11"/>
      <c r="X78" s="11"/>
    </row>
    <row r="79" spans="1:24" ht="18" customHeight="1" x14ac:dyDescent="0.4">
      <c r="A79" s="109"/>
      <c r="B79" s="109"/>
      <c r="C79" s="109"/>
      <c r="D79" s="19"/>
      <c r="E79" s="19"/>
      <c r="F79" s="9"/>
      <c r="G79" s="9"/>
      <c r="H79" s="9"/>
      <c r="I79" s="109"/>
      <c r="J79" s="10"/>
      <c r="K79" s="29"/>
      <c r="L79" s="10"/>
      <c r="M79" s="106"/>
      <c r="U79" s="11"/>
      <c r="V79" s="11"/>
      <c r="W79" s="11"/>
      <c r="X79" s="11"/>
    </row>
    <row r="80" spans="1:24" ht="18" customHeight="1" x14ac:dyDescent="0.4">
      <c r="A80" s="109"/>
      <c r="B80" s="109"/>
      <c r="C80" s="109"/>
      <c r="D80" s="19"/>
      <c r="E80" s="19"/>
      <c r="F80" s="9"/>
      <c r="G80" s="9"/>
      <c r="H80" s="9"/>
      <c r="I80" s="109"/>
      <c r="J80" s="10"/>
      <c r="K80" s="29"/>
      <c r="L80" s="10"/>
      <c r="M80" s="106"/>
      <c r="U80" s="11"/>
      <c r="V80" s="11"/>
      <c r="W80" s="11"/>
      <c r="X80" s="11"/>
    </row>
    <row r="81" spans="1:24" ht="18" customHeight="1" x14ac:dyDescent="0.4">
      <c r="A81" s="109"/>
      <c r="B81" s="109"/>
      <c r="C81" s="109"/>
      <c r="D81" s="19"/>
      <c r="E81" s="19"/>
      <c r="F81" s="9"/>
      <c r="G81" s="9"/>
      <c r="H81" s="9"/>
      <c r="I81" s="109"/>
      <c r="J81" s="10"/>
      <c r="K81" s="29"/>
      <c r="L81" s="10"/>
      <c r="M81" s="106"/>
      <c r="U81" s="11"/>
      <c r="V81" s="11"/>
      <c r="W81" s="11"/>
      <c r="X81" s="11"/>
    </row>
    <row r="82" spans="1:24" ht="18" customHeight="1" x14ac:dyDescent="0.4">
      <c r="A82" s="109"/>
      <c r="B82" s="109"/>
      <c r="C82" s="109"/>
      <c r="D82" s="19"/>
      <c r="E82" s="19"/>
      <c r="F82" s="9"/>
      <c r="G82" s="9"/>
      <c r="H82" s="9"/>
      <c r="I82" s="109"/>
      <c r="J82" s="10"/>
      <c r="K82" s="29"/>
      <c r="L82" s="10"/>
      <c r="M82" s="106"/>
      <c r="U82" s="11"/>
      <c r="V82" s="11"/>
      <c r="W82" s="11"/>
      <c r="X82" s="11"/>
    </row>
    <row r="83" spans="1:24" ht="18" customHeight="1" x14ac:dyDescent="0.4">
      <c r="A83" s="109"/>
      <c r="B83" s="109"/>
      <c r="C83" s="109"/>
      <c r="D83" s="19"/>
      <c r="E83" s="19"/>
      <c r="F83" s="9"/>
      <c r="G83" s="9"/>
      <c r="H83" s="9"/>
      <c r="I83" s="109"/>
      <c r="J83" s="10"/>
      <c r="K83" s="29"/>
      <c r="L83" s="10"/>
      <c r="M83" s="106"/>
      <c r="U83" s="11"/>
      <c r="V83" s="11"/>
      <c r="W83" s="11"/>
      <c r="X83" s="11"/>
    </row>
    <row r="84" spans="1:24" ht="18" customHeight="1" x14ac:dyDescent="0.4">
      <c r="A84" s="109"/>
      <c r="B84" s="109"/>
      <c r="C84" s="109"/>
      <c r="D84" s="19"/>
      <c r="E84" s="19"/>
      <c r="F84" s="9"/>
      <c r="G84" s="9"/>
      <c r="H84" s="9"/>
      <c r="I84" s="109"/>
      <c r="J84" s="10"/>
      <c r="K84" s="29"/>
      <c r="L84" s="10"/>
      <c r="M84" s="106"/>
      <c r="U84" s="11"/>
      <c r="V84" s="11"/>
      <c r="W84" s="11"/>
      <c r="X84" s="11"/>
    </row>
    <row r="85" spans="1:24" ht="18" customHeight="1" x14ac:dyDescent="0.4">
      <c r="A85" s="109"/>
      <c r="B85" s="109"/>
      <c r="C85" s="109"/>
      <c r="D85" s="19"/>
      <c r="E85" s="19"/>
      <c r="F85" s="9"/>
      <c r="G85" s="9"/>
      <c r="H85" s="9"/>
      <c r="I85" s="109"/>
      <c r="J85" s="10"/>
      <c r="K85" s="29"/>
      <c r="L85" s="10"/>
      <c r="M85" s="106"/>
      <c r="U85" s="11"/>
      <c r="V85" s="11"/>
      <c r="W85" s="11"/>
      <c r="X85" s="11"/>
    </row>
    <row r="86" spans="1:24" ht="18" customHeight="1" x14ac:dyDescent="0.4">
      <c r="A86" s="109"/>
      <c r="B86" s="109"/>
      <c r="C86" s="109"/>
      <c r="D86" s="19"/>
      <c r="E86" s="19"/>
      <c r="F86" s="9"/>
      <c r="G86" s="9"/>
      <c r="H86" s="9"/>
      <c r="I86" s="109"/>
      <c r="J86" s="10"/>
      <c r="K86" s="29"/>
      <c r="L86" s="10"/>
      <c r="M86" s="106"/>
      <c r="U86" s="11"/>
      <c r="V86" s="11"/>
      <c r="W86" s="11"/>
      <c r="X86" s="11"/>
    </row>
    <row r="87" spans="1:24" ht="18" customHeight="1" x14ac:dyDescent="0.4">
      <c r="A87" s="109"/>
      <c r="B87" s="109"/>
      <c r="C87" s="109"/>
      <c r="D87" s="19"/>
      <c r="E87" s="19"/>
      <c r="F87" s="9"/>
      <c r="G87" s="9"/>
      <c r="H87" s="9"/>
      <c r="I87" s="109"/>
      <c r="J87" s="10"/>
      <c r="K87" s="29"/>
      <c r="L87" s="10"/>
      <c r="M87" s="106"/>
      <c r="U87" s="11"/>
      <c r="V87" s="11"/>
      <c r="W87" s="11"/>
      <c r="X87" s="11"/>
    </row>
    <row r="88" spans="1:24" ht="18" customHeight="1" x14ac:dyDescent="0.4">
      <c r="A88" s="109"/>
      <c r="B88" s="109"/>
      <c r="C88" s="109"/>
      <c r="D88" s="19"/>
      <c r="E88" s="19"/>
      <c r="F88" s="9"/>
      <c r="G88" s="9"/>
      <c r="H88" s="9"/>
      <c r="I88" s="109"/>
      <c r="J88" s="10"/>
      <c r="K88" s="29"/>
      <c r="L88" s="10"/>
      <c r="M88" s="106"/>
      <c r="U88" s="11"/>
      <c r="V88" s="11"/>
      <c r="W88" s="11"/>
      <c r="X88" s="11"/>
    </row>
    <row r="89" spans="1:24" ht="18" customHeight="1" x14ac:dyDescent="0.4">
      <c r="A89" s="109"/>
      <c r="B89" s="109"/>
      <c r="C89" s="109"/>
      <c r="D89" s="19"/>
      <c r="E89" s="19"/>
      <c r="F89" s="9"/>
      <c r="G89" s="9"/>
      <c r="H89" s="9"/>
      <c r="I89" s="109"/>
      <c r="J89" s="10"/>
      <c r="K89" s="29"/>
      <c r="L89" s="10"/>
      <c r="M89" s="106"/>
      <c r="U89" s="11"/>
      <c r="V89" s="11"/>
      <c r="W89" s="11"/>
      <c r="X89" s="11"/>
    </row>
    <row r="90" spans="1:24" ht="18" customHeight="1" x14ac:dyDescent="0.4">
      <c r="A90" s="109"/>
      <c r="B90" s="109"/>
      <c r="C90" s="109"/>
      <c r="D90" s="19"/>
      <c r="E90" s="19"/>
      <c r="F90" s="9"/>
      <c r="G90" s="9"/>
      <c r="H90" s="9"/>
      <c r="I90" s="109"/>
      <c r="J90" s="10"/>
      <c r="K90" s="29"/>
      <c r="L90" s="10"/>
      <c r="M90" s="106"/>
      <c r="U90" s="11"/>
      <c r="V90" s="11"/>
      <c r="W90" s="11"/>
      <c r="X90" s="11"/>
    </row>
    <row r="91" spans="1:24" ht="18" customHeight="1" x14ac:dyDescent="0.4">
      <c r="B91" s="109"/>
      <c r="C91" s="109"/>
      <c r="D91" s="56"/>
      <c r="E91" s="19"/>
      <c r="F91" s="9"/>
      <c r="G91" s="9"/>
      <c r="H91" s="9"/>
      <c r="I91" s="109"/>
      <c r="J91" s="10"/>
      <c r="K91" s="109"/>
      <c r="L91" s="10"/>
      <c r="M91" s="106"/>
      <c r="U91" s="11"/>
      <c r="V91" s="11"/>
      <c r="W91" s="11"/>
      <c r="X91" s="11"/>
    </row>
    <row r="92" spans="1:24" ht="18" customHeight="1" x14ac:dyDescent="0.4">
      <c r="A92" s="109"/>
      <c r="B92" s="109"/>
      <c r="C92" s="109"/>
      <c r="D92" s="19"/>
      <c r="E92" s="19"/>
      <c r="F92" s="19"/>
      <c r="G92" s="19"/>
      <c r="H92" s="19"/>
      <c r="I92" s="109"/>
      <c r="J92" s="10"/>
      <c r="K92" s="109"/>
      <c r="L92" s="10"/>
      <c r="M92" s="106"/>
      <c r="U92" s="11"/>
      <c r="V92" s="11"/>
      <c r="W92" s="11"/>
      <c r="X92" s="11"/>
    </row>
    <row r="93" spans="1:24" ht="18" customHeight="1" x14ac:dyDescent="0.4">
      <c r="A93" s="109"/>
      <c r="B93" s="109"/>
      <c r="C93" s="109"/>
      <c r="D93" s="19"/>
      <c r="E93" s="19"/>
      <c r="F93" s="9"/>
      <c r="G93" s="9"/>
      <c r="H93" s="9"/>
      <c r="I93" s="109"/>
      <c r="J93" s="10"/>
      <c r="K93" s="109"/>
      <c r="L93" s="10"/>
      <c r="M93" s="106"/>
      <c r="U93" s="11"/>
      <c r="V93" s="11"/>
      <c r="W93" s="11"/>
      <c r="X93" s="11"/>
    </row>
    <row r="94" spans="1:24" ht="18" customHeight="1" x14ac:dyDescent="0.4">
      <c r="A94" s="109"/>
      <c r="B94" s="12"/>
      <c r="C94" s="109"/>
      <c r="D94" s="57"/>
      <c r="E94" s="19"/>
      <c r="F94" s="10"/>
      <c r="G94" s="9"/>
      <c r="H94" s="10"/>
      <c r="I94" s="12"/>
      <c r="J94" s="10"/>
      <c r="K94" s="12"/>
      <c r="L94" s="10"/>
      <c r="M94" s="106"/>
      <c r="U94" s="11"/>
      <c r="V94" s="11"/>
      <c r="W94" s="11"/>
      <c r="X94" s="11"/>
    </row>
    <row r="95" spans="1:24" ht="18" customHeight="1" x14ac:dyDescent="0.4">
      <c r="M95" s="106"/>
      <c r="U95" s="11"/>
      <c r="V95" s="11"/>
      <c r="W95" s="11"/>
      <c r="X95" s="11"/>
    </row>
    <row r="96" spans="1:24" ht="18" customHeight="1" x14ac:dyDescent="0.4">
      <c r="M96" s="106"/>
      <c r="U96" s="11"/>
      <c r="V96" s="11"/>
      <c r="W96" s="11"/>
      <c r="X96" s="11"/>
    </row>
    <row r="97" spans="1:24" ht="18" customHeight="1" x14ac:dyDescent="0.4">
      <c r="A97" s="129"/>
      <c r="B97" s="17" t="s">
        <v>21</v>
      </c>
      <c r="C97" s="129"/>
      <c r="D97" s="17"/>
      <c r="F97" s="17" t="s">
        <v>21</v>
      </c>
      <c r="I97" s="129"/>
      <c r="J97" s="129"/>
      <c r="K97" s="129"/>
      <c r="L97" s="129"/>
      <c r="M97" s="106"/>
      <c r="U97" s="11"/>
      <c r="V97" s="11"/>
      <c r="W97" s="11"/>
      <c r="X97" s="11"/>
    </row>
    <row r="98" spans="1:24" ht="18" customHeight="1" x14ac:dyDescent="0.4">
      <c r="A98" s="129"/>
      <c r="B98" s="17"/>
      <c r="C98" s="129"/>
      <c r="D98" s="17"/>
      <c r="F98" s="17"/>
      <c r="I98" s="129"/>
      <c r="J98" s="129"/>
      <c r="K98" s="129"/>
      <c r="L98" s="129"/>
      <c r="M98" s="106"/>
      <c r="U98" s="11"/>
      <c r="V98" s="11"/>
      <c r="W98" s="11"/>
      <c r="X98" s="11"/>
    </row>
    <row r="99" spans="1:24" ht="18" customHeight="1" x14ac:dyDescent="0.4">
      <c r="A99" s="144"/>
      <c r="B99" s="144"/>
      <c r="C99" s="144"/>
      <c r="D99" s="144"/>
      <c r="E99" s="144"/>
      <c r="F99" s="144"/>
      <c r="G99" s="144"/>
      <c r="H99" s="144"/>
      <c r="I99" s="144"/>
      <c r="J99" s="144"/>
      <c r="K99" s="144"/>
      <c r="L99" s="144"/>
      <c r="U99" s="11"/>
      <c r="V99" s="11"/>
      <c r="W99" s="11"/>
      <c r="X99" s="11"/>
    </row>
  </sheetData>
  <mergeCells count="16">
    <mergeCell ref="J1:L1"/>
    <mergeCell ref="A52:L52"/>
    <mergeCell ref="A99:L99"/>
    <mergeCell ref="F55:L55"/>
    <mergeCell ref="F56:H56"/>
    <mergeCell ref="J56:L56"/>
    <mergeCell ref="A53:L53"/>
    <mergeCell ref="A54:L54"/>
    <mergeCell ref="F57:L57"/>
    <mergeCell ref="F7:L7"/>
    <mergeCell ref="A2:L2"/>
    <mergeCell ref="A3:L3"/>
    <mergeCell ref="F6:H6"/>
    <mergeCell ref="A4:L4"/>
    <mergeCell ref="F5:L5"/>
    <mergeCell ref="J6:L6"/>
  </mergeCells>
  <phoneticPr fontId="0" type="noConversion"/>
  <conditionalFormatting sqref="K75:K76 I75:I76 G75:G76 E73:E76 F73:G73 K37:K38 I38 G37:G38 I37:J37 E35:E38 F35:G35 I35:K35 I73:K73">
    <cfRule type="expression" priority="8" stopIfTrue="1">
      <formula>"if(E11&gt;0,#,##0;(#,##0),"-")"</formula>
    </cfRule>
  </conditionalFormatting>
  <conditionalFormatting sqref="L73">
    <cfRule type="expression" priority="3" stopIfTrue="1">
      <formula>"if(E11&gt;0,#,##0;(#,##0),"-")"</formula>
    </cfRule>
  </conditionalFormatting>
  <conditionalFormatting sqref="H73">
    <cfRule type="expression" priority="4" stopIfTrue="1">
      <formula>"if(E11&gt;0,#,##0;(#,##0),"-")"</formula>
    </cfRule>
  </conditionalFormatting>
  <conditionalFormatting sqref="H35">
    <cfRule type="expression" priority="2" stopIfTrue="1">
      <formula>"if(E11&gt;0,#,##0;(#,##0),"-")"</formula>
    </cfRule>
  </conditionalFormatting>
  <conditionalFormatting sqref="L37 L35">
    <cfRule type="expression" priority="1" stopIfTrue="1">
      <formula>"if(E11&gt;0,#,##0;(#,##0),"-")"</formula>
    </cfRule>
  </conditionalFormatting>
  <pageMargins left="0.51" right="0" top="0.59055118110236204" bottom="0" header="0.43307086614173201" footer="0"/>
  <pageSetup paperSize="9" scale="95" firstPageNumber="6" fitToHeight="4" orientation="portrait" useFirstPageNumber="1" horizontalDpi="4294967295" verticalDpi="4294967295" r:id="rId1"/>
  <headerFooter alignWithMargins="0">
    <oddHeader>&amp;R&amp;"Angsana New,Regular"&amp;12(ยังไม่ได้ตรวจสอบ/สอบทานแล้ว)</oddHeader>
    <oddFooter>&amp;C&amp;"Angsana New,Regular"&amp;P</oddFooter>
  </headerFooter>
  <rowBreaks count="1" manualBreakCount="1">
    <brk id="50" max="11" man="1"/>
  </rowBreaks>
  <ignoredErrors>
    <ignoredError sqref="G58 I58 K58 K8 I8 G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I45"/>
  <sheetViews>
    <sheetView view="pageBreakPreview" topLeftCell="A5" zoomScaleNormal="86" zoomScaleSheetLayoutView="100" workbookViewId="0">
      <selection activeCell="M9" sqref="M9"/>
    </sheetView>
  </sheetViews>
  <sheetFormatPr defaultColWidth="9.140625" defaultRowHeight="18" x14ac:dyDescent="0.4"/>
  <cols>
    <col min="1" max="1" width="36.7109375" style="5" customWidth="1"/>
    <col min="2" max="2" width="6.5703125" style="5" customWidth="1"/>
    <col min="3" max="3" width="0.7109375" style="5" customWidth="1"/>
    <col min="4" max="4" width="12.42578125" style="5" customWidth="1"/>
    <col min="5" max="5" width="1" style="5" customWidth="1"/>
    <col min="6" max="6" width="12.28515625" style="5" customWidth="1"/>
    <col min="7" max="7" width="1" style="5" customWidth="1"/>
    <col min="8" max="8" width="11.85546875" style="5" customWidth="1"/>
    <col min="9" max="9" width="1" style="5" customWidth="1"/>
    <col min="10" max="10" width="12" style="5" bestFit="1" customWidth="1"/>
    <col min="11" max="11" width="1.140625" style="5" customWidth="1"/>
    <col min="12" max="12" width="13.28515625" style="5" customWidth="1"/>
    <col min="13" max="13" width="1" style="5" customWidth="1"/>
    <col min="14" max="14" width="13.28515625" style="5" customWidth="1"/>
    <col min="15" max="15" width="1" style="5" customWidth="1"/>
    <col min="16" max="16" width="16.28515625" style="5" bestFit="1" customWidth="1"/>
    <col min="17" max="17" width="1" style="5" customWidth="1"/>
    <col min="18" max="18" width="13.28515625" style="5" customWidth="1"/>
    <col min="19" max="19" width="1" style="5" customWidth="1"/>
    <col min="20" max="20" width="13.28515625" style="5" customWidth="1"/>
    <col min="21" max="21" width="0.7109375" style="5" customWidth="1"/>
    <col min="22" max="22" width="11.85546875" style="5" customWidth="1"/>
    <col min="23" max="23" width="0.7109375" style="5" customWidth="1"/>
    <col min="24" max="24" width="14.140625" style="5" customWidth="1"/>
    <col min="25" max="25" width="11.28515625" style="5" hidden="1" customWidth="1"/>
    <col min="26" max="26" width="10.5703125" style="5" customWidth="1"/>
    <col min="27" max="27" width="16.85546875" style="5" customWidth="1"/>
    <col min="28" max="16384" width="9.140625" style="5"/>
  </cols>
  <sheetData>
    <row r="1" spans="1:27" ht="16.5" customHeight="1" x14ac:dyDescent="0.4">
      <c r="V1" s="145" t="s">
        <v>174</v>
      </c>
      <c r="W1" s="145"/>
      <c r="X1" s="145"/>
    </row>
    <row r="2" spans="1:27" x14ac:dyDescent="0.4">
      <c r="A2" s="143" t="s">
        <v>52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</row>
    <row r="3" spans="1:27" x14ac:dyDescent="0.4">
      <c r="A3" s="143" t="s">
        <v>115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</row>
    <row r="4" spans="1:27" x14ac:dyDescent="0.4">
      <c r="A4" s="143" t="s">
        <v>34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</row>
    <row r="5" spans="1:27" x14ac:dyDescent="0.4">
      <c r="A5" s="143" t="s">
        <v>217</v>
      </c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43"/>
      <c r="X5" s="143"/>
    </row>
    <row r="6" spans="1:27" ht="5.45" customHeight="1" x14ac:dyDescent="0.4">
      <c r="A6" s="21"/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7"/>
    </row>
    <row r="7" spans="1:27" ht="17.25" customHeight="1" x14ac:dyDescent="0.4">
      <c r="A7" s="21"/>
      <c r="B7" s="117"/>
      <c r="C7" s="117"/>
      <c r="D7" s="146" t="s">
        <v>13</v>
      </c>
      <c r="E7" s="146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</row>
    <row r="8" spans="1:27" x14ac:dyDescent="0.4">
      <c r="D8" s="8"/>
      <c r="E8" s="8"/>
      <c r="F8" s="8"/>
      <c r="G8" s="8"/>
      <c r="H8" s="8"/>
      <c r="I8" s="8"/>
      <c r="J8" s="141" t="s">
        <v>19</v>
      </c>
      <c r="K8" s="141"/>
      <c r="L8" s="141"/>
      <c r="M8" s="24"/>
      <c r="N8" s="147" t="s">
        <v>111</v>
      </c>
      <c r="O8" s="147"/>
      <c r="P8" s="147"/>
      <c r="Q8" s="147"/>
      <c r="R8" s="147"/>
      <c r="S8" s="24"/>
      <c r="T8" s="58"/>
      <c r="U8" s="58"/>
      <c r="V8" s="58" t="s">
        <v>96</v>
      </c>
    </row>
    <row r="9" spans="1:27" x14ac:dyDescent="0.4">
      <c r="D9" s="8"/>
      <c r="E9" s="8"/>
      <c r="F9" s="23" t="s">
        <v>148</v>
      </c>
      <c r="G9" s="8"/>
      <c r="H9" s="23"/>
      <c r="I9" s="8"/>
      <c r="J9" s="24"/>
      <c r="K9" s="24"/>
      <c r="L9" s="24"/>
      <c r="M9" s="24"/>
      <c r="N9" s="23" t="s">
        <v>132</v>
      </c>
      <c r="O9" s="24"/>
      <c r="P9" s="95" t="s">
        <v>135</v>
      </c>
      <c r="Q9" s="24"/>
      <c r="R9" s="62" t="s">
        <v>102</v>
      </c>
      <c r="S9" s="24"/>
      <c r="T9" s="24" t="s">
        <v>89</v>
      </c>
      <c r="U9" s="24"/>
      <c r="V9" s="24" t="s">
        <v>97</v>
      </c>
    </row>
    <row r="10" spans="1:27" x14ac:dyDescent="0.4">
      <c r="D10" s="25" t="s">
        <v>22</v>
      </c>
      <c r="E10" s="25"/>
      <c r="F10" s="23" t="s">
        <v>149</v>
      </c>
      <c r="G10" s="25"/>
      <c r="H10" s="23" t="s">
        <v>62</v>
      </c>
      <c r="I10" s="23"/>
      <c r="J10" s="38" t="s">
        <v>23</v>
      </c>
      <c r="K10" s="31"/>
      <c r="L10" s="114"/>
      <c r="M10" s="114"/>
      <c r="N10" s="118" t="s">
        <v>134</v>
      </c>
      <c r="O10" s="23"/>
      <c r="P10" s="93" t="s">
        <v>136</v>
      </c>
      <c r="Q10" s="23"/>
      <c r="R10" s="23" t="s">
        <v>103</v>
      </c>
      <c r="S10" s="114"/>
      <c r="T10" s="24" t="s">
        <v>90</v>
      </c>
      <c r="U10" s="24"/>
      <c r="V10" s="24" t="s">
        <v>98</v>
      </c>
    </row>
    <row r="11" spans="1:27" x14ac:dyDescent="0.4">
      <c r="B11" s="19"/>
      <c r="D11" s="32" t="s">
        <v>24</v>
      </c>
      <c r="E11" s="27"/>
      <c r="F11" s="119" t="s">
        <v>25</v>
      </c>
      <c r="G11" s="27"/>
      <c r="H11" s="119" t="s">
        <v>63</v>
      </c>
      <c r="I11" s="26"/>
      <c r="J11" s="39" t="s">
        <v>20</v>
      </c>
      <c r="K11" s="31"/>
      <c r="L11" s="116" t="s">
        <v>3</v>
      </c>
      <c r="M11" s="24"/>
      <c r="N11" s="119" t="s">
        <v>133</v>
      </c>
      <c r="O11" s="26"/>
      <c r="P11" s="94" t="s">
        <v>137</v>
      </c>
      <c r="Q11" s="26"/>
      <c r="R11" s="119" t="s">
        <v>110</v>
      </c>
      <c r="S11" s="24"/>
      <c r="T11" s="116"/>
      <c r="U11" s="24"/>
      <c r="V11" s="116" t="s">
        <v>99</v>
      </c>
      <c r="X11" s="115" t="s">
        <v>28</v>
      </c>
      <c r="AA11" s="26"/>
    </row>
    <row r="12" spans="1:27" x14ac:dyDescent="0.4">
      <c r="C12" s="26"/>
      <c r="D12" s="109"/>
      <c r="E12" s="109"/>
      <c r="F12" s="109"/>
      <c r="G12" s="109"/>
      <c r="H12" s="109"/>
      <c r="I12" s="109"/>
      <c r="J12" s="24"/>
      <c r="K12" s="26"/>
      <c r="L12" s="36"/>
      <c r="M12" s="36"/>
      <c r="N12" s="36"/>
      <c r="O12" s="36"/>
      <c r="P12" s="36"/>
      <c r="Q12" s="36"/>
      <c r="R12" s="36"/>
      <c r="S12" s="36"/>
      <c r="T12" s="36"/>
      <c r="U12" s="27"/>
      <c r="V12" s="27"/>
      <c r="X12" s="36"/>
    </row>
    <row r="13" spans="1:27" x14ac:dyDescent="0.4">
      <c r="A13" s="109" t="s">
        <v>200</v>
      </c>
      <c r="B13" s="28"/>
      <c r="C13" s="28"/>
      <c r="D13" s="72">
        <v>830055185.00999999</v>
      </c>
      <c r="E13" s="72"/>
      <c r="F13" s="72">
        <v>270244733.85000002</v>
      </c>
      <c r="G13" s="72"/>
      <c r="H13" s="72">
        <v>1875250</v>
      </c>
      <c r="I13" s="72"/>
      <c r="J13" s="72">
        <v>88087576.040000007</v>
      </c>
      <c r="K13" s="72"/>
      <c r="L13" s="72">
        <v>1249909825.8800001</v>
      </c>
      <c r="M13" s="72"/>
      <c r="N13" s="72">
        <v>-42990281.32</v>
      </c>
      <c r="O13" s="72"/>
      <c r="P13" s="72">
        <v>0</v>
      </c>
      <c r="Q13" s="72"/>
      <c r="R13" s="72">
        <f>+P13+N13</f>
        <v>-42990281.32</v>
      </c>
      <c r="S13" s="72"/>
      <c r="T13" s="72">
        <f>SUM(D13:L13)+R13</f>
        <v>2397182289.46</v>
      </c>
      <c r="U13" s="72"/>
      <c r="V13" s="72">
        <v>72585833.920000002</v>
      </c>
      <c r="W13" s="64"/>
      <c r="X13" s="72">
        <f>+T13+V13</f>
        <v>2469768123.3800001</v>
      </c>
    </row>
    <row r="14" spans="1:27" ht="8.25" customHeight="1" x14ac:dyDescent="0.4">
      <c r="A14" s="109"/>
      <c r="B14" s="28"/>
      <c r="C14" s="28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55"/>
      <c r="X14" s="72"/>
    </row>
    <row r="15" spans="1:27" x14ac:dyDescent="0.4">
      <c r="A15" s="109" t="s">
        <v>116</v>
      </c>
      <c r="B15" s="28"/>
      <c r="C15" s="28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55"/>
      <c r="X15" s="72"/>
    </row>
    <row r="16" spans="1:27" x14ac:dyDescent="0.4">
      <c r="A16" s="5" t="s">
        <v>180</v>
      </c>
      <c r="B16" s="19">
        <v>19</v>
      </c>
      <c r="C16" s="28"/>
      <c r="D16" s="72">
        <v>937625</v>
      </c>
      <c r="E16" s="72"/>
      <c r="F16" s="72">
        <v>937625</v>
      </c>
      <c r="G16" s="72"/>
      <c r="H16" s="72">
        <v>-1875250</v>
      </c>
      <c r="I16" s="72"/>
      <c r="J16" s="72">
        <v>0</v>
      </c>
      <c r="K16" s="55"/>
      <c r="L16" s="72">
        <v>0</v>
      </c>
      <c r="M16" s="72"/>
      <c r="N16" s="72">
        <v>0</v>
      </c>
      <c r="O16" s="72"/>
      <c r="P16" s="72">
        <v>0</v>
      </c>
      <c r="Q16" s="72"/>
      <c r="R16" s="72">
        <f t="shared" ref="R16:R17" si="0">+P16+N16</f>
        <v>0</v>
      </c>
      <c r="S16" s="72"/>
      <c r="T16" s="72">
        <f t="shared" ref="T16:T17" si="1">SUM(D16:L16)+R16</f>
        <v>0</v>
      </c>
      <c r="U16" s="72"/>
      <c r="V16" s="72">
        <v>0</v>
      </c>
      <c r="W16" s="55"/>
      <c r="X16" s="72">
        <f t="shared" ref="X16:X17" si="2">+T16+V16</f>
        <v>0</v>
      </c>
    </row>
    <row r="17" spans="1:26" x14ac:dyDescent="0.4">
      <c r="A17" s="5" t="s">
        <v>181</v>
      </c>
      <c r="B17" s="19">
        <v>20</v>
      </c>
      <c r="C17" s="28"/>
      <c r="D17" s="72">
        <v>0</v>
      </c>
      <c r="E17" s="72"/>
      <c r="F17" s="72">
        <v>0</v>
      </c>
      <c r="G17" s="72"/>
      <c r="H17" s="72">
        <v>40485988.420000002</v>
      </c>
      <c r="I17" s="72"/>
      <c r="J17" s="72">
        <v>0</v>
      </c>
      <c r="K17" s="55"/>
      <c r="L17" s="72">
        <v>0</v>
      </c>
      <c r="M17" s="72"/>
      <c r="N17" s="72">
        <v>0</v>
      </c>
      <c r="O17" s="72"/>
      <c r="P17" s="72">
        <v>0</v>
      </c>
      <c r="Q17" s="72"/>
      <c r="R17" s="72">
        <f t="shared" si="0"/>
        <v>0</v>
      </c>
      <c r="S17" s="72"/>
      <c r="T17" s="72">
        <f t="shared" si="1"/>
        <v>40485988.420000002</v>
      </c>
      <c r="U17" s="72"/>
      <c r="V17" s="72">
        <v>0</v>
      </c>
      <c r="W17" s="55"/>
      <c r="X17" s="72">
        <f t="shared" si="2"/>
        <v>40485988.420000002</v>
      </c>
    </row>
    <row r="18" spans="1:26" hidden="1" x14ac:dyDescent="0.4">
      <c r="A18" s="5" t="s">
        <v>125</v>
      </c>
      <c r="B18" s="19">
        <v>20</v>
      </c>
      <c r="C18" s="28"/>
      <c r="D18" s="72">
        <v>0</v>
      </c>
      <c r="E18" s="72"/>
      <c r="F18" s="72">
        <v>0</v>
      </c>
      <c r="G18" s="72"/>
      <c r="H18" s="72">
        <v>0</v>
      </c>
      <c r="I18" s="72"/>
      <c r="J18" s="72">
        <v>0</v>
      </c>
      <c r="K18" s="55"/>
      <c r="L18" s="72">
        <v>0</v>
      </c>
      <c r="M18" s="72"/>
      <c r="N18" s="72">
        <v>0</v>
      </c>
      <c r="O18" s="72"/>
      <c r="P18" s="72">
        <v>0</v>
      </c>
      <c r="Q18" s="72"/>
      <c r="R18" s="72">
        <f>+P18+N18</f>
        <v>0</v>
      </c>
      <c r="S18" s="72"/>
      <c r="T18" s="72">
        <f>SUM(D18:L18)+R18</f>
        <v>0</v>
      </c>
      <c r="U18" s="72"/>
      <c r="V18" s="72">
        <v>0</v>
      </c>
      <c r="W18" s="55"/>
      <c r="X18" s="72">
        <f>+T18+V18</f>
        <v>0</v>
      </c>
    </row>
    <row r="19" spans="1:26" x14ac:dyDescent="0.4">
      <c r="A19" s="5" t="s">
        <v>169</v>
      </c>
      <c r="B19" s="118"/>
      <c r="D19" s="72">
        <v>0</v>
      </c>
      <c r="E19" s="72"/>
      <c r="F19" s="72">
        <v>0</v>
      </c>
      <c r="G19" s="55"/>
      <c r="H19" s="72">
        <v>0</v>
      </c>
      <c r="I19" s="72"/>
      <c r="J19" s="72">
        <v>0</v>
      </c>
      <c r="K19" s="55"/>
      <c r="L19" s="72">
        <f>+'งบกำไรขาดทุน Q1_65'!H36</f>
        <v>182142387.48999998</v>
      </c>
      <c r="M19" s="72"/>
      <c r="N19" s="72">
        <f>+'งบกำไรขาดทุน Q1_65'!H64</f>
        <v>12801936.619999999</v>
      </c>
      <c r="O19" s="72"/>
      <c r="P19" s="72">
        <f>-P21</f>
        <v>-4898340.8</v>
      </c>
      <c r="Q19" s="72"/>
      <c r="R19" s="72">
        <f>+P19+N19</f>
        <v>7903595.8199999994</v>
      </c>
      <c r="S19" s="72"/>
      <c r="T19" s="72">
        <f>SUM(D19:L19)+R19</f>
        <v>190045983.30999997</v>
      </c>
      <c r="U19" s="72"/>
      <c r="V19" s="72">
        <v>2447.0500000000002</v>
      </c>
      <c r="W19" s="43"/>
      <c r="X19" s="72">
        <f>+T19+V19</f>
        <v>190048430.35999998</v>
      </c>
    </row>
    <row r="20" spans="1:26" x14ac:dyDescent="0.4">
      <c r="A20" s="109" t="s">
        <v>155</v>
      </c>
      <c r="B20" s="118"/>
      <c r="D20" s="72"/>
      <c r="E20" s="72"/>
      <c r="F20" s="72"/>
      <c r="G20" s="55"/>
      <c r="H20" s="72"/>
      <c r="I20" s="72"/>
      <c r="J20" s="72"/>
      <c r="K20" s="55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43"/>
      <c r="X20" s="72"/>
    </row>
    <row r="21" spans="1:26" x14ac:dyDescent="0.4">
      <c r="A21" s="109" t="s">
        <v>156</v>
      </c>
      <c r="B21" s="118"/>
      <c r="D21" s="72">
        <v>0</v>
      </c>
      <c r="E21" s="72"/>
      <c r="F21" s="72">
        <v>0</v>
      </c>
      <c r="G21" s="72"/>
      <c r="H21" s="72">
        <v>0</v>
      </c>
      <c r="I21" s="72"/>
      <c r="J21" s="72">
        <v>0</v>
      </c>
      <c r="K21" s="55"/>
      <c r="L21" s="72">
        <v>-4898340.8</v>
      </c>
      <c r="M21" s="72"/>
      <c r="N21" s="72">
        <v>0</v>
      </c>
      <c r="O21" s="72"/>
      <c r="P21" s="72">
        <f>-L21</f>
        <v>4898340.8</v>
      </c>
      <c r="Q21" s="72"/>
      <c r="R21" s="72">
        <f>+P21+N21</f>
        <v>4898340.8</v>
      </c>
      <c r="S21" s="72"/>
      <c r="T21" s="72">
        <f>SUM(D21:L21)+R21</f>
        <v>0</v>
      </c>
      <c r="U21" s="72"/>
      <c r="V21" s="72">
        <v>0</v>
      </c>
      <c r="W21" s="55"/>
      <c r="X21" s="72">
        <f>+T21+V21</f>
        <v>0</v>
      </c>
    </row>
    <row r="22" spans="1:26" s="109" customFormat="1" ht="9" customHeight="1" x14ac:dyDescent="0.4">
      <c r="A22" s="5"/>
      <c r="B22" s="118"/>
      <c r="C22" s="5"/>
      <c r="D22" s="74"/>
      <c r="E22" s="72"/>
      <c r="F22" s="74"/>
      <c r="G22" s="64"/>
      <c r="H22" s="74"/>
      <c r="I22" s="72"/>
      <c r="J22" s="74"/>
      <c r="K22" s="86"/>
      <c r="L22" s="74"/>
      <c r="M22" s="72"/>
      <c r="N22" s="74"/>
      <c r="O22" s="72"/>
      <c r="P22" s="74"/>
      <c r="Q22" s="72"/>
      <c r="R22" s="74"/>
      <c r="S22" s="72"/>
      <c r="T22" s="74"/>
      <c r="U22" s="72"/>
      <c r="V22" s="74"/>
      <c r="W22" s="72"/>
      <c r="X22" s="74"/>
    </row>
    <row r="23" spans="1:26" ht="18.75" thickBot="1" x14ac:dyDescent="0.45">
      <c r="A23" s="109" t="s">
        <v>201</v>
      </c>
      <c r="D23" s="84">
        <f>SUM(D13:D22)</f>
        <v>830992810.00999999</v>
      </c>
      <c r="E23" s="72"/>
      <c r="F23" s="84">
        <f>SUM(F13:F22)</f>
        <v>271182358.85000002</v>
      </c>
      <c r="G23" s="55"/>
      <c r="H23" s="84">
        <f>SUM(H13:H22)</f>
        <v>40485988.420000002</v>
      </c>
      <c r="I23" s="72"/>
      <c r="J23" s="84">
        <f>SUM(J13:J22)</f>
        <v>88087576.040000007</v>
      </c>
      <c r="K23" s="55"/>
      <c r="L23" s="84">
        <f>SUM(L13:L22)</f>
        <v>1427153872.5700002</v>
      </c>
      <c r="M23" s="72"/>
      <c r="N23" s="84">
        <f>SUM(N13:N22)</f>
        <v>-30188344.700000003</v>
      </c>
      <c r="O23" s="72"/>
      <c r="P23" s="84">
        <f>SUM(P13:P22)</f>
        <v>0</v>
      </c>
      <c r="Q23" s="72"/>
      <c r="R23" s="84">
        <f>SUM(R13:R22)</f>
        <v>-30188344.699999999</v>
      </c>
      <c r="S23" s="72"/>
      <c r="T23" s="84">
        <f>SUM(T13:T22)</f>
        <v>2627714261.1900001</v>
      </c>
      <c r="U23" s="72"/>
      <c r="V23" s="84">
        <f>SUM(V13:V22)</f>
        <v>72588280.969999999</v>
      </c>
      <c r="W23" s="43"/>
      <c r="X23" s="84">
        <f>SUM(X13:X22)</f>
        <v>2700302542.1600003</v>
      </c>
    </row>
    <row r="24" spans="1:26" ht="11.25" customHeight="1" thickTop="1" x14ac:dyDescent="0.4">
      <c r="A24" s="66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72"/>
      <c r="U24" s="64"/>
      <c r="V24" s="64"/>
      <c r="W24" s="43"/>
      <c r="X24" s="43"/>
    </row>
    <row r="25" spans="1:26" x14ac:dyDescent="0.4">
      <c r="A25" s="109" t="s">
        <v>218</v>
      </c>
      <c r="B25" s="28"/>
      <c r="C25" s="28"/>
      <c r="D25" s="72">
        <v>1031660147.25</v>
      </c>
      <c r="E25" s="72"/>
      <c r="F25" s="72">
        <v>669983717.94000006</v>
      </c>
      <c r="G25" s="72"/>
      <c r="H25" s="72">
        <v>29008465.079999998</v>
      </c>
      <c r="I25" s="72"/>
      <c r="J25" s="72">
        <v>97705272.879999995</v>
      </c>
      <c r="K25" s="72"/>
      <c r="L25" s="72">
        <v>1359033915.25</v>
      </c>
      <c r="M25" s="72"/>
      <c r="N25" s="72">
        <v>-8675530.0099999998</v>
      </c>
      <c r="O25" s="72"/>
      <c r="P25" s="72">
        <v>0</v>
      </c>
      <c r="Q25" s="72"/>
      <c r="R25" s="72">
        <f>+P25+N25</f>
        <v>-8675530.0099999998</v>
      </c>
      <c r="S25" s="72"/>
      <c r="T25" s="72">
        <f>SUM(D25:L25)+R25</f>
        <v>3178715988.3899999</v>
      </c>
      <c r="U25" s="72"/>
      <c r="V25" s="72">
        <v>171232833.56999999</v>
      </c>
      <c r="W25" s="64"/>
      <c r="X25" s="72">
        <f>+T25+V25</f>
        <v>3349948821.96</v>
      </c>
      <c r="Z25" s="66">
        <f>X25-'งบแสดงฐานะการเงิน Q1_65'!H116</f>
        <v>0</v>
      </c>
    </row>
    <row r="26" spans="1:26" ht="7.5" customHeight="1" x14ac:dyDescent="0.4">
      <c r="A26" s="109"/>
      <c r="B26" s="28"/>
      <c r="C26" s="28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55"/>
      <c r="X26" s="72"/>
    </row>
    <row r="27" spans="1:26" x14ac:dyDescent="0.4">
      <c r="A27" s="109" t="s">
        <v>116</v>
      </c>
      <c r="B27" s="28"/>
      <c r="C27" s="28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55"/>
      <c r="X27" s="72"/>
    </row>
    <row r="28" spans="1:26" x14ac:dyDescent="0.4">
      <c r="A28" s="5" t="s">
        <v>180</v>
      </c>
      <c r="B28" s="19">
        <v>19</v>
      </c>
      <c r="C28" s="28"/>
      <c r="D28" s="72">
        <v>16893908.91</v>
      </c>
      <c r="E28" s="72"/>
      <c r="F28" s="72">
        <v>12114556.17</v>
      </c>
      <c r="G28" s="72"/>
      <c r="H28" s="72">
        <v>-29008465.079999998</v>
      </c>
      <c r="I28" s="72"/>
      <c r="J28" s="72">
        <v>0</v>
      </c>
      <c r="K28" s="55"/>
      <c r="L28" s="72">
        <v>0</v>
      </c>
      <c r="M28" s="72"/>
      <c r="N28" s="72">
        <v>0</v>
      </c>
      <c r="O28" s="72"/>
      <c r="P28" s="72">
        <v>0</v>
      </c>
      <c r="Q28" s="72"/>
      <c r="R28" s="72">
        <f t="shared" ref="R28:R29" si="3">+P28+N28</f>
        <v>0</v>
      </c>
      <c r="S28" s="72"/>
      <c r="T28" s="72">
        <f t="shared" ref="T28:T29" si="4">SUM(D28:L28)+R28</f>
        <v>0</v>
      </c>
      <c r="U28" s="72"/>
      <c r="V28" s="72">
        <v>0</v>
      </c>
      <c r="W28" s="55"/>
      <c r="X28" s="72">
        <f t="shared" ref="X28:X29" si="5">+T28+V28</f>
        <v>0</v>
      </c>
    </row>
    <row r="29" spans="1:26" x14ac:dyDescent="0.4">
      <c r="A29" s="5" t="s">
        <v>181</v>
      </c>
      <c r="B29" s="19">
        <v>20</v>
      </c>
      <c r="C29" s="28"/>
      <c r="D29" s="72">
        <v>0</v>
      </c>
      <c r="E29" s="72"/>
      <c r="F29" s="72">
        <v>0</v>
      </c>
      <c r="G29" s="72"/>
      <c r="H29" s="72">
        <v>130868.49</v>
      </c>
      <c r="I29" s="72"/>
      <c r="J29" s="72">
        <v>0</v>
      </c>
      <c r="K29" s="55"/>
      <c r="L29" s="72">
        <v>0</v>
      </c>
      <c r="M29" s="72"/>
      <c r="N29" s="72">
        <v>0</v>
      </c>
      <c r="O29" s="72"/>
      <c r="P29" s="72">
        <v>0</v>
      </c>
      <c r="Q29" s="72"/>
      <c r="R29" s="72">
        <f t="shared" si="3"/>
        <v>0</v>
      </c>
      <c r="S29" s="72"/>
      <c r="T29" s="72">
        <f t="shared" si="4"/>
        <v>130868.49</v>
      </c>
      <c r="U29" s="72"/>
      <c r="V29" s="72">
        <v>0</v>
      </c>
      <c r="W29" s="55"/>
      <c r="X29" s="72">
        <f t="shared" si="5"/>
        <v>130868.49</v>
      </c>
    </row>
    <row r="30" spans="1:26" hidden="1" x14ac:dyDescent="0.4">
      <c r="A30" s="5" t="s">
        <v>131</v>
      </c>
      <c r="B30" s="19">
        <v>20</v>
      </c>
      <c r="C30" s="28"/>
      <c r="D30" s="72">
        <v>0</v>
      </c>
      <c r="E30" s="72"/>
      <c r="F30" s="72">
        <v>0</v>
      </c>
      <c r="G30" s="72"/>
      <c r="H30" s="72">
        <v>0</v>
      </c>
      <c r="I30" s="72"/>
      <c r="J30" s="72">
        <v>0</v>
      </c>
      <c r="K30" s="55"/>
      <c r="L30" s="72">
        <v>0</v>
      </c>
      <c r="M30" s="72"/>
      <c r="N30" s="72">
        <v>0</v>
      </c>
      <c r="O30" s="72"/>
      <c r="P30" s="72">
        <v>0</v>
      </c>
      <c r="Q30" s="72"/>
      <c r="R30" s="72">
        <f>+P30+N30</f>
        <v>0</v>
      </c>
      <c r="S30" s="72"/>
      <c r="T30" s="72">
        <f>SUM(D30:L30)+R30</f>
        <v>0</v>
      </c>
      <c r="U30" s="72"/>
      <c r="V30" s="72">
        <v>0</v>
      </c>
      <c r="W30" s="55"/>
      <c r="X30" s="72">
        <f>+T30+V30</f>
        <v>0</v>
      </c>
    </row>
    <row r="31" spans="1:26" x14ac:dyDescent="0.4">
      <c r="A31" s="109" t="s">
        <v>169</v>
      </c>
      <c r="B31" s="19"/>
      <c r="C31" s="28"/>
      <c r="D31" s="72">
        <v>0</v>
      </c>
      <c r="E31" s="72"/>
      <c r="F31" s="72">
        <v>0</v>
      </c>
      <c r="G31" s="72"/>
      <c r="H31" s="72">
        <v>0</v>
      </c>
      <c r="I31" s="72"/>
      <c r="J31" s="72">
        <v>0</v>
      </c>
      <c r="K31" s="72"/>
      <c r="L31" s="72">
        <f>+'งบกำไรขาดทุน Q1_65'!F36</f>
        <v>41117096.699999981</v>
      </c>
      <c r="M31" s="72"/>
      <c r="N31" s="72">
        <f>+'งบกำไรขาดทุน Q1_65'!F64</f>
        <v>1292036.82</v>
      </c>
      <c r="O31" s="72"/>
      <c r="P31" s="72">
        <f>+'งบกำไรขาดทุน Q1_65'!F67+'งบกำไรขาดทุน Q1_65'!F68</f>
        <v>-230282.4</v>
      </c>
      <c r="Q31" s="72"/>
      <c r="R31" s="72">
        <f>+P31+N31</f>
        <v>1061754.4200000002</v>
      </c>
      <c r="S31" s="72"/>
      <c r="T31" s="72">
        <f>SUM(D31:L31)+R31</f>
        <v>42178851.119999982</v>
      </c>
      <c r="U31" s="72"/>
      <c r="V31" s="72">
        <f>+'งบกำไรขาดทุน Q1_65'!F37</f>
        <v>-206172.73</v>
      </c>
      <c r="W31" s="72"/>
      <c r="X31" s="72">
        <f>+T31+V31</f>
        <v>41972678.389999986</v>
      </c>
    </row>
    <row r="32" spans="1:26" x14ac:dyDescent="0.4">
      <c r="A32" s="109" t="s">
        <v>155</v>
      </c>
      <c r="B32" s="118"/>
      <c r="D32" s="72"/>
      <c r="E32" s="72"/>
      <c r="F32" s="72"/>
      <c r="G32" s="55"/>
      <c r="H32" s="72"/>
      <c r="I32" s="72"/>
      <c r="J32" s="72"/>
      <c r="K32" s="55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43"/>
      <c r="X32" s="72"/>
    </row>
    <row r="33" spans="1:35" x14ac:dyDescent="0.4">
      <c r="A33" s="109" t="s">
        <v>156</v>
      </c>
      <c r="B33" s="118"/>
      <c r="D33" s="72">
        <v>0</v>
      </c>
      <c r="E33" s="72"/>
      <c r="F33" s="72">
        <v>0</v>
      </c>
      <c r="G33" s="72"/>
      <c r="H33" s="72">
        <v>0</v>
      </c>
      <c r="I33" s="72"/>
      <c r="J33" s="72">
        <v>0</v>
      </c>
      <c r="K33" s="55"/>
      <c r="L33" s="72">
        <f>-P33</f>
        <v>-230282.4</v>
      </c>
      <c r="M33" s="72"/>
      <c r="N33" s="72">
        <v>0</v>
      </c>
      <c r="O33" s="72"/>
      <c r="P33" s="72">
        <f>-P31</f>
        <v>230282.4</v>
      </c>
      <c r="Q33" s="72"/>
      <c r="R33" s="72">
        <f>+P33+N33</f>
        <v>230282.4</v>
      </c>
      <c r="S33" s="72"/>
      <c r="T33" s="72">
        <f>SUM(D33:L33)+R33</f>
        <v>0</v>
      </c>
      <c r="U33" s="72"/>
      <c r="V33" s="72">
        <v>0</v>
      </c>
      <c r="W33" s="55"/>
      <c r="X33" s="72">
        <f>+T33+V33</f>
        <v>0</v>
      </c>
    </row>
    <row r="34" spans="1:35" ht="12" customHeight="1" x14ac:dyDescent="0.4">
      <c r="B34" s="118"/>
      <c r="D34" s="74"/>
      <c r="E34" s="72"/>
      <c r="F34" s="74"/>
      <c r="G34" s="64"/>
      <c r="H34" s="74"/>
      <c r="I34" s="72"/>
      <c r="J34" s="74"/>
      <c r="K34" s="86"/>
      <c r="L34" s="74"/>
      <c r="M34" s="72"/>
      <c r="N34" s="74"/>
      <c r="O34" s="72"/>
      <c r="P34" s="74"/>
      <c r="Q34" s="72"/>
      <c r="R34" s="74"/>
      <c r="S34" s="72"/>
      <c r="T34" s="74"/>
      <c r="U34" s="72"/>
      <c r="V34" s="74"/>
      <c r="W34" s="72"/>
      <c r="X34" s="74"/>
    </row>
    <row r="35" spans="1:35" ht="18.75" thickBot="1" x14ac:dyDescent="0.45">
      <c r="A35" s="109" t="s">
        <v>219</v>
      </c>
      <c r="D35" s="84">
        <f>SUM(D25:D34)</f>
        <v>1048554056.16</v>
      </c>
      <c r="E35" s="72"/>
      <c r="F35" s="84">
        <f>SUM(F25:F34)</f>
        <v>682098274.11000001</v>
      </c>
      <c r="G35" s="55"/>
      <c r="H35" s="84">
        <f>SUM(H25:H34)</f>
        <v>130868.49</v>
      </c>
      <c r="I35" s="72"/>
      <c r="J35" s="84">
        <f>SUM(J25:J34)</f>
        <v>97705272.879999995</v>
      </c>
      <c r="K35" s="55"/>
      <c r="L35" s="84">
        <f>SUM(L25:L34)</f>
        <v>1399920729.55</v>
      </c>
      <c r="M35" s="72"/>
      <c r="N35" s="84">
        <f>SUM(N25:N34)</f>
        <v>-7383493.1899999995</v>
      </c>
      <c r="O35" s="72"/>
      <c r="P35" s="84">
        <f>SUM(P25:P34)</f>
        <v>0</v>
      </c>
      <c r="Q35" s="72"/>
      <c r="R35" s="84">
        <f>SUM(R25:R34)</f>
        <v>-7383493.1899999995</v>
      </c>
      <c r="S35" s="72"/>
      <c r="T35" s="84">
        <f>SUM(T25:T34)</f>
        <v>3221025707.9999995</v>
      </c>
      <c r="U35" s="72"/>
      <c r="V35" s="84">
        <f>SUM(V25:V34)</f>
        <v>171026660.84</v>
      </c>
      <c r="W35" s="43"/>
      <c r="X35" s="84">
        <f>SUM(X25:X34)</f>
        <v>3392052368.8399997</v>
      </c>
      <c r="Z35" s="66">
        <f>X35-'งบแสดงฐานะการเงิน Q1_65'!F116</f>
        <v>0</v>
      </c>
    </row>
    <row r="36" spans="1:35" ht="12.75" customHeight="1" thickTop="1" x14ac:dyDescent="0.4"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72"/>
      <c r="U36" s="43"/>
      <c r="V36" s="43"/>
      <c r="W36" s="43"/>
      <c r="X36" s="43"/>
    </row>
    <row r="37" spans="1:35" x14ac:dyDescent="0.4">
      <c r="A37" s="5" t="s">
        <v>170</v>
      </c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55"/>
      <c r="W37" s="43"/>
      <c r="X37" s="43"/>
    </row>
    <row r="38" spans="1:35" x14ac:dyDescent="0.4"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55"/>
      <c r="W38" s="43"/>
      <c r="X38" s="43"/>
    </row>
    <row r="39" spans="1:35" x14ac:dyDescent="0.4"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</row>
    <row r="40" spans="1:35" x14ac:dyDescent="0.4"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</row>
    <row r="41" spans="1:35" x14ac:dyDescent="0.4"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</row>
    <row r="42" spans="1:35" x14ac:dyDescent="0.4">
      <c r="V42" s="8"/>
      <c r="X42" s="37"/>
    </row>
    <row r="43" spans="1:35" s="2" customFormat="1" x14ac:dyDescent="0.4">
      <c r="A43" s="17" t="s">
        <v>21</v>
      </c>
      <c r="C43" s="118"/>
      <c r="D43" s="17"/>
      <c r="E43" s="118"/>
      <c r="F43" s="118"/>
      <c r="G43" s="118"/>
      <c r="H43" s="17" t="s">
        <v>21</v>
      </c>
      <c r="I43" s="17"/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"/>
      <c r="Y43" s="1"/>
      <c r="Z43" s="3"/>
      <c r="AA43" s="1"/>
      <c r="AB43" s="1"/>
      <c r="AC43" s="1"/>
      <c r="AD43" s="1"/>
      <c r="AE43" s="1"/>
      <c r="AF43" s="1"/>
      <c r="AG43" s="1"/>
      <c r="AH43" s="1"/>
      <c r="AI43" s="1"/>
    </row>
    <row r="44" spans="1:35" s="2" customFormat="1" ht="27" customHeight="1" x14ac:dyDescent="0.4">
      <c r="A44" s="144"/>
      <c r="B44" s="144"/>
      <c r="D44" s="17"/>
      <c r="E44" s="17"/>
      <c r="F44" s="17"/>
      <c r="G44" s="17"/>
      <c r="H44" s="17"/>
      <c r="I44" s="17"/>
      <c r="J44" s="17"/>
      <c r="K44" s="17"/>
      <c r="L44" s="118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"/>
      <c r="Y44" s="1"/>
      <c r="Z44" s="3"/>
      <c r="AA44" s="1"/>
      <c r="AB44" s="1"/>
      <c r="AC44" s="1"/>
      <c r="AD44" s="1"/>
      <c r="AE44" s="1"/>
      <c r="AF44" s="1"/>
      <c r="AG44" s="1"/>
      <c r="AH44" s="1"/>
      <c r="AI44" s="1"/>
    </row>
    <row r="45" spans="1:35" ht="17.25" customHeight="1" x14ac:dyDescent="0.4">
      <c r="A45" s="18"/>
    </row>
  </sheetData>
  <mergeCells count="9">
    <mergeCell ref="V1:X1"/>
    <mergeCell ref="A44:B44"/>
    <mergeCell ref="J8:L8"/>
    <mergeCell ref="A2:X2"/>
    <mergeCell ref="A3:X3"/>
    <mergeCell ref="A4:X4"/>
    <mergeCell ref="A5:X5"/>
    <mergeCell ref="D7:X7"/>
    <mergeCell ref="N8:R8"/>
  </mergeCells>
  <phoneticPr fontId="0" type="noConversion"/>
  <printOptions horizontalCentered="1"/>
  <pageMargins left="0.196850393700787" right="0" top="0.43307086614173201" bottom="0.25" header="0.31496062992126" footer="0.31"/>
  <pageSetup paperSize="9" scale="77" orientation="landscape" horizontalDpi="4294967295" verticalDpi="4294967295" r:id="rId1"/>
  <headerFooter alignWithMargins="0">
    <oddFooter>&amp;C&amp;"Angsana New,Regular"4</oddFooter>
  </headerFooter>
  <colBreaks count="1" manualBreakCount="1">
    <brk id="24" max="42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42"/>
  <sheetViews>
    <sheetView view="pageBreakPreview" topLeftCell="A6" zoomScaleNormal="100" zoomScaleSheetLayoutView="100" workbookViewId="0">
      <selection activeCell="M9" sqref="M9"/>
    </sheetView>
  </sheetViews>
  <sheetFormatPr defaultColWidth="9.140625" defaultRowHeight="18" x14ac:dyDescent="0.4"/>
  <cols>
    <col min="1" max="1" width="39.28515625" style="5" customWidth="1"/>
    <col min="2" max="2" width="6.5703125" style="5" customWidth="1"/>
    <col min="3" max="3" width="1.42578125" style="5" customWidth="1"/>
    <col min="4" max="4" width="13" style="5" customWidth="1"/>
    <col min="5" max="5" width="1.140625" style="5" customWidth="1"/>
    <col min="6" max="6" width="12.7109375" style="5" customWidth="1"/>
    <col min="7" max="7" width="1.42578125" style="5" customWidth="1"/>
    <col min="8" max="8" width="12.42578125" style="5" customWidth="1"/>
    <col min="9" max="9" width="1.42578125" style="5" customWidth="1"/>
    <col min="10" max="10" width="12.85546875" style="5" customWidth="1"/>
    <col min="11" max="11" width="1.42578125" style="5" customWidth="1"/>
    <col min="12" max="12" width="13.7109375" style="5" customWidth="1"/>
    <col min="13" max="13" width="1.5703125" style="5" customWidth="1"/>
    <col min="14" max="14" width="15.7109375" style="5" customWidth="1"/>
    <col min="15" max="15" width="1.42578125" style="5" customWidth="1"/>
    <col min="16" max="16" width="14.5703125" style="5" customWidth="1"/>
    <col min="17" max="17" width="11.85546875" style="5" bestFit="1" customWidth="1"/>
    <col min="18" max="18" width="10.5703125" style="5" bestFit="1" customWidth="1"/>
    <col min="19" max="16384" width="9.140625" style="5"/>
  </cols>
  <sheetData>
    <row r="1" spans="1:17" ht="17.25" customHeight="1" x14ac:dyDescent="0.4">
      <c r="L1" s="145" t="s">
        <v>174</v>
      </c>
      <c r="M1" s="145"/>
      <c r="N1" s="145"/>
      <c r="O1" s="145"/>
      <c r="P1" s="145"/>
    </row>
    <row r="2" spans="1:17" x14ac:dyDescent="0.4">
      <c r="A2" s="138" t="s">
        <v>52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35"/>
    </row>
    <row r="3" spans="1:17" x14ac:dyDescent="0.4">
      <c r="A3" s="143" t="s">
        <v>115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</row>
    <row r="4" spans="1:17" s="41" customFormat="1" x14ac:dyDescent="0.4">
      <c r="A4" s="143" t="s">
        <v>35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</row>
    <row r="5" spans="1:17" x14ac:dyDescent="0.4">
      <c r="A5" s="143" t="s">
        <v>217</v>
      </c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</row>
    <row r="6" spans="1:17" ht="8.25" customHeight="1" x14ac:dyDescent="0.4">
      <c r="A6" s="117"/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</row>
    <row r="7" spans="1:17" x14ac:dyDescent="0.4">
      <c r="D7" s="148" t="s">
        <v>13</v>
      </c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</row>
    <row r="8" spans="1:17" x14ac:dyDescent="0.4">
      <c r="D8" s="8"/>
      <c r="E8" s="8"/>
      <c r="F8" s="8"/>
      <c r="G8" s="8"/>
      <c r="H8" s="8"/>
      <c r="I8" s="8"/>
      <c r="J8" s="141" t="s">
        <v>61</v>
      </c>
      <c r="K8" s="141"/>
      <c r="L8" s="141"/>
      <c r="M8" s="24"/>
      <c r="N8" s="39" t="s">
        <v>138</v>
      </c>
      <c r="O8" s="24"/>
    </row>
    <row r="9" spans="1:17" x14ac:dyDescent="0.4">
      <c r="D9" s="8"/>
      <c r="E9" s="8"/>
      <c r="F9" s="23" t="s">
        <v>148</v>
      </c>
      <c r="G9" s="8"/>
      <c r="H9" s="23"/>
      <c r="I9" s="8"/>
      <c r="J9" s="24"/>
      <c r="K9" s="24"/>
      <c r="L9" s="24"/>
      <c r="M9" s="24"/>
      <c r="N9" s="95" t="s">
        <v>135</v>
      </c>
      <c r="O9" s="24"/>
    </row>
    <row r="10" spans="1:17" x14ac:dyDescent="0.4">
      <c r="D10" s="25" t="s">
        <v>22</v>
      </c>
      <c r="E10" s="25"/>
      <c r="F10" s="23" t="s">
        <v>149</v>
      </c>
      <c r="G10" s="8"/>
      <c r="H10" s="23" t="s">
        <v>62</v>
      </c>
      <c r="I10" s="8"/>
      <c r="J10" s="114" t="s">
        <v>23</v>
      </c>
      <c r="K10" s="31"/>
      <c r="L10" s="114" t="s">
        <v>3</v>
      </c>
      <c r="M10" s="114"/>
      <c r="N10" s="93" t="s">
        <v>136</v>
      </c>
      <c r="O10" s="114"/>
    </row>
    <row r="11" spans="1:17" x14ac:dyDescent="0.4">
      <c r="B11" s="19"/>
      <c r="D11" s="32" t="s">
        <v>24</v>
      </c>
      <c r="E11" s="27"/>
      <c r="F11" s="119" t="s">
        <v>25</v>
      </c>
      <c r="G11" s="8"/>
      <c r="H11" s="119" t="s">
        <v>63</v>
      </c>
      <c r="I11" s="8"/>
      <c r="J11" s="116" t="s">
        <v>20</v>
      </c>
      <c r="K11" s="31"/>
      <c r="L11" s="116"/>
      <c r="M11" s="24"/>
      <c r="N11" s="94" t="s">
        <v>137</v>
      </c>
      <c r="O11" s="24"/>
      <c r="P11" s="115" t="s">
        <v>28</v>
      </c>
    </row>
    <row r="12" spans="1:17" x14ac:dyDescent="0.4">
      <c r="C12" s="26"/>
      <c r="D12" s="109"/>
      <c r="E12" s="109"/>
      <c r="F12" s="109"/>
      <c r="G12" s="109"/>
      <c r="H12" s="109"/>
      <c r="I12" s="109"/>
      <c r="J12" s="24"/>
      <c r="K12" s="26"/>
      <c r="L12" s="36"/>
      <c r="M12" s="36"/>
      <c r="N12" s="36"/>
      <c r="O12" s="27"/>
      <c r="P12" s="36"/>
    </row>
    <row r="13" spans="1:17" x14ac:dyDescent="0.4">
      <c r="A13" s="109" t="s">
        <v>200</v>
      </c>
      <c r="B13" s="19"/>
      <c r="C13" s="28"/>
      <c r="D13" s="72">
        <v>830055185.00999999</v>
      </c>
      <c r="E13" s="72"/>
      <c r="F13" s="72">
        <v>270244733.85000002</v>
      </c>
      <c r="G13" s="72"/>
      <c r="H13" s="72">
        <v>1875250</v>
      </c>
      <c r="I13" s="72"/>
      <c r="J13" s="72">
        <v>88087576.040000007</v>
      </c>
      <c r="K13" s="72"/>
      <c r="L13" s="72">
        <v>1181487670.5999999</v>
      </c>
      <c r="M13" s="72"/>
      <c r="N13" s="72">
        <v>0</v>
      </c>
      <c r="O13" s="72"/>
      <c r="P13" s="72">
        <f>SUM(D13:O13)</f>
        <v>2371750415.5</v>
      </c>
    </row>
    <row r="14" spans="1:17" x14ac:dyDescent="0.4">
      <c r="A14" s="109"/>
      <c r="B14" s="28"/>
      <c r="C14" s="28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8"/>
    </row>
    <row r="15" spans="1:17" x14ac:dyDescent="0.4">
      <c r="A15" s="109" t="s">
        <v>116</v>
      </c>
      <c r="B15" s="28"/>
      <c r="C15" s="28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</row>
    <row r="16" spans="1:17" x14ac:dyDescent="0.4">
      <c r="A16" s="5" t="s">
        <v>180</v>
      </c>
      <c r="B16" s="19">
        <v>19</v>
      </c>
      <c r="C16" s="28"/>
      <c r="D16" s="72">
        <v>937625</v>
      </c>
      <c r="E16" s="72"/>
      <c r="F16" s="72">
        <v>937625</v>
      </c>
      <c r="G16" s="72"/>
      <c r="H16" s="72">
        <v>-1875250</v>
      </c>
      <c r="I16" s="72"/>
      <c r="J16" s="72">
        <v>0</v>
      </c>
      <c r="K16" s="72"/>
      <c r="L16" s="72">
        <v>0</v>
      </c>
      <c r="M16" s="72"/>
      <c r="N16" s="72">
        <v>0</v>
      </c>
      <c r="O16" s="72"/>
      <c r="P16" s="72">
        <f t="shared" ref="P16:P17" si="0">SUM(D16:O16)</f>
        <v>0</v>
      </c>
    </row>
    <row r="17" spans="1:17" x14ac:dyDescent="0.4">
      <c r="A17" s="5" t="s">
        <v>181</v>
      </c>
      <c r="B17" s="19">
        <v>20</v>
      </c>
      <c r="C17" s="28"/>
      <c r="D17" s="72">
        <v>0</v>
      </c>
      <c r="E17" s="72"/>
      <c r="F17" s="72">
        <v>0</v>
      </c>
      <c r="G17" s="72"/>
      <c r="H17" s="72">
        <v>40485988.420000002</v>
      </c>
      <c r="I17" s="72"/>
      <c r="J17" s="72">
        <v>0</v>
      </c>
      <c r="K17" s="72"/>
      <c r="L17" s="72">
        <v>0</v>
      </c>
      <c r="M17" s="72"/>
      <c r="N17" s="72">
        <v>0</v>
      </c>
      <c r="O17" s="72"/>
      <c r="P17" s="72">
        <f t="shared" si="0"/>
        <v>40485988.420000002</v>
      </c>
    </row>
    <row r="18" spans="1:17" hidden="1" x14ac:dyDescent="0.4">
      <c r="A18" s="5" t="s">
        <v>124</v>
      </c>
      <c r="B18" s="19">
        <v>20</v>
      </c>
      <c r="C18" s="28"/>
      <c r="D18" s="72">
        <v>0</v>
      </c>
      <c r="E18" s="72"/>
      <c r="F18" s="72">
        <v>0</v>
      </c>
      <c r="G18" s="72"/>
      <c r="H18" s="72">
        <v>0</v>
      </c>
      <c r="I18" s="72"/>
      <c r="J18" s="72">
        <v>0</v>
      </c>
      <c r="K18" s="72"/>
      <c r="L18" s="72">
        <v>0</v>
      </c>
      <c r="M18" s="72"/>
      <c r="N18" s="72">
        <v>0</v>
      </c>
      <c r="O18" s="72"/>
      <c r="P18" s="72">
        <f>SUM(D18:O18)</f>
        <v>0</v>
      </c>
    </row>
    <row r="19" spans="1:17" hidden="1" x14ac:dyDescent="0.4">
      <c r="A19" s="5" t="s">
        <v>118</v>
      </c>
      <c r="B19" s="28"/>
      <c r="C19" s="28"/>
      <c r="D19" s="72">
        <v>0</v>
      </c>
      <c r="E19" s="72"/>
      <c r="F19" s="72">
        <v>0</v>
      </c>
      <c r="G19" s="72"/>
      <c r="H19" s="72">
        <v>0</v>
      </c>
      <c r="I19" s="72"/>
      <c r="J19" s="72">
        <v>0</v>
      </c>
      <c r="K19" s="72"/>
      <c r="L19" s="72">
        <f>-J19</f>
        <v>0</v>
      </c>
      <c r="M19" s="72"/>
      <c r="N19" s="72">
        <v>0</v>
      </c>
      <c r="O19" s="72"/>
      <c r="P19" s="72">
        <f>SUM(D19:O19)</f>
        <v>0</v>
      </c>
    </row>
    <row r="20" spans="1:17" x14ac:dyDescent="0.4">
      <c r="A20" s="109" t="s">
        <v>169</v>
      </c>
      <c r="B20" s="28"/>
      <c r="C20" s="28"/>
      <c r="D20" s="72">
        <v>0</v>
      </c>
      <c r="E20" s="72"/>
      <c r="F20" s="72">
        <v>0</v>
      </c>
      <c r="G20" s="72"/>
      <c r="H20" s="72">
        <v>0</v>
      </c>
      <c r="I20" s="72"/>
      <c r="J20" s="72">
        <v>0</v>
      </c>
      <c r="K20" s="72"/>
      <c r="L20" s="72">
        <f>+'งบกำไรขาดทุน Q1_65'!L36</f>
        <v>77648646.069999993</v>
      </c>
      <c r="M20" s="72"/>
      <c r="N20" s="72">
        <f>-N22</f>
        <v>-4964422.4000000004</v>
      </c>
      <c r="O20" s="72"/>
      <c r="P20" s="72">
        <f>SUM(D20:O20)</f>
        <v>72684223.669999987</v>
      </c>
    </row>
    <row r="21" spans="1:17" x14ac:dyDescent="0.4">
      <c r="A21" s="109" t="s">
        <v>155</v>
      </c>
      <c r="B21" s="28"/>
      <c r="C21" s="28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</row>
    <row r="22" spans="1:17" x14ac:dyDescent="0.4">
      <c r="A22" s="109" t="s">
        <v>156</v>
      </c>
      <c r="B22" s="107"/>
      <c r="C22" s="28"/>
      <c r="D22" s="72">
        <v>0</v>
      </c>
      <c r="E22" s="72"/>
      <c r="F22" s="72">
        <v>0</v>
      </c>
      <c r="G22" s="72"/>
      <c r="H22" s="72">
        <v>0</v>
      </c>
      <c r="I22" s="72"/>
      <c r="J22" s="72">
        <v>0</v>
      </c>
      <c r="K22" s="72"/>
      <c r="L22" s="72">
        <v>-4964422.4000000004</v>
      </c>
      <c r="M22" s="72"/>
      <c r="N22" s="72">
        <f>-L22</f>
        <v>4964422.4000000004</v>
      </c>
      <c r="O22" s="72"/>
      <c r="P22" s="72">
        <f>SUM(D22:O22)</f>
        <v>0</v>
      </c>
    </row>
    <row r="23" spans="1:17" ht="9.75" customHeight="1" x14ac:dyDescent="0.4">
      <c r="B23" s="28"/>
      <c r="C23" s="28"/>
      <c r="D23" s="74"/>
      <c r="E23" s="72"/>
      <c r="F23" s="74"/>
      <c r="G23" s="72"/>
      <c r="H23" s="74"/>
      <c r="I23" s="72"/>
      <c r="J23" s="74"/>
      <c r="K23" s="72"/>
      <c r="L23" s="74"/>
      <c r="M23" s="72"/>
      <c r="N23" s="74"/>
      <c r="O23" s="72"/>
      <c r="P23" s="74"/>
    </row>
    <row r="24" spans="1:17" ht="18.75" thickBot="1" x14ac:dyDescent="0.45">
      <c r="A24" s="109" t="s">
        <v>201</v>
      </c>
      <c r="B24" s="28"/>
      <c r="C24" s="28"/>
      <c r="D24" s="84">
        <f>SUM(D13:D23)</f>
        <v>830992810.00999999</v>
      </c>
      <c r="E24" s="72"/>
      <c r="F24" s="84">
        <f>SUM(F13:F23)</f>
        <v>271182358.85000002</v>
      </c>
      <c r="G24" s="72"/>
      <c r="H24" s="84">
        <f>SUM(H13:H23)</f>
        <v>40485988.420000002</v>
      </c>
      <c r="I24" s="72"/>
      <c r="J24" s="84">
        <f>SUM(J13:J23)</f>
        <v>88087576.040000007</v>
      </c>
      <c r="K24" s="72"/>
      <c r="L24" s="84">
        <f>SUM(L13:L23)</f>
        <v>1254171894.2699997</v>
      </c>
      <c r="M24" s="72"/>
      <c r="N24" s="84">
        <f>SUM(N13:N23)</f>
        <v>0</v>
      </c>
      <c r="O24" s="72"/>
      <c r="P24" s="84">
        <f>SUM(P13:P23)</f>
        <v>2484920627.5900002</v>
      </c>
      <c r="Q24" s="43"/>
    </row>
    <row r="25" spans="1:17" ht="18.75" thickTop="1" x14ac:dyDescent="0.4">
      <c r="B25" s="118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55"/>
      <c r="O25" s="43"/>
      <c r="P25" s="43"/>
      <c r="Q25" s="42"/>
    </row>
    <row r="26" spans="1:17" x14ac:dyDescent="0.4">
      <c r="A26" s="109" t="s">
        <v>218</v>
      </c>
      <c r="B26" s="19"/>
      <c r="C26" s="28"/>
      <c r="D26" s="72">
        <v>1031660147.25</v>
      </c>
      <c r="E26" s="72"/>
      <c r="F26" s="72">
        <v>669983717.94000006</v>
      </c>
      <c r="G26" s="72"/>
      <c r="H26" s="72">
        <v>29008465.079999998</v>
      </c>
      <c r="I26" s="72"/>
      <c r="J26" s="72">
        <v>97705272.879999995</v>
      </c>
      <c r="K26" s="72"/>
      <c r="L26" s="72">
        <v>1136122775.5899999</v>
      </c>
      <c r="M26" s="72"/>
      <c r="N26" s="72">
        <v>0</v>
      </c>
      <c r="O26" s="72"/>
      <c r="P26" s="72">
        <f>SUM(D26:O26)</f>
        <v>2964480378.7399998</v>
      </c>
      <c r="Q26" s="8">
        <f>P26-'งบแสดงฐานะการเงิน Q1_65'!L116</f>
        <v>0</v>
      </c>
    </row>
    <row r="27" spans="1:17" x14ac:dyDescent="0.4">
      <c r="A27" s="109"/>
      <c r="B27" s="28"/>
      <c r="C27" s="28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8"/>
    </row>
    <row r="28" spans="1:17" x14ac:dyDescent="0.4">
      <c r="A28" s="109" t="s">
        <v>116</v>
      </c>
      <c r="B28" s="28"/>
      <c r="C28" s="28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</row>
    <row r="29" spans="1:17" x14ac:dyDescent="0.4">
      <c r="A29" s="5" t="s">
        <v>180</v>
      </c>
      <c r="B29" s="19">
        <v>19</v>
      </c>
      <c r="C29" s="28"/>
      <c r="D29" s="72">
        <v>16893908.91</v>
      </c>
      <c r="E29" s="72"/>
      <c r="F29" s="72">
        <v>12114556.17</v>
      </c>
      <c r="G29" s="72"/>
      <c r="H29" s="72">
        <v>-29008465.079999998</v>
      </c>
      <c r="I29" s="72"/>
      <c r="J29" s="72">
        <v>0</v>
      </c>
      <c r="K29" s="72"/>
      <c r="L29" s="72">
        <v>0</v>
      </c>
      <c r="M29" s="72"/>
      <c r="N29" s="72">
        <v>0</v>
      </c>
      <c r="O29" s="72"/>
      <c r="P29" s="72">
        <f t="shared" ref="P29:P30" si="1">SUM(D29:O29)</f>
        <v>0</v>
      </c>
    </row>
    <row r="30" spans="1:17" x14ac:dyDescent="0.4">
      <c r="A30" s="5" t="s">
        <v>181</v>
      </c>
      <c r="B30" s="19">
        <v>20</v>
      </c>
      <c r="C30" s="28"/>
      <c r="D30" s="72">
        <v>0</v>
      </c>
      <c r="E30" s="72"/>
      <c r="F30" s="72">
        <v>0</v>
      </c>
      <c r="G30" s="72"/>
      <c r="H30" s="72">
        <v>130868.49</v>
      </c>
      <c r="I30" s="72"/>
      <c r="J30" s="72">
        <v>0</v>
      </c>
      <c r="K30" s="72"/>
      <c r="L30" s="72">
        <v>0</v>
      </c>
      <c r="M30" s="72"/>
      <c r="N30" s="72">
        <v>0</v>
      </c>
      <c r="O30" s="72"/>
      <c r="P30" s="72">
        <f t="shared" si="1"/>
        <v>130868.49</v>
      </c>
    </row>
    <row r="31" spans="1:17" hidden="1" x14ac:dyDescent="0.4">
      <c r="A31" s="5" t="s">
        <v>101</v>
      </c>
      <c r="B31" s="19">
        <v>20</v>
      </c>
      <c r="C31" s="28"/>
      <c r="D31" s="72">
        <v>0</v>
      </c>
      <c r="E31" s="72"/>
      <c r="F31" s="72">
        <v>0</v>
      </c>
      <c r="G31" s="72"/>
      <c r="H31" s="72">
        <v>0</v>
      </c>
      <c r="I31" s="72"/>
      <c r="J31" s="72">
        <v>0</v>
      </c>
      <c r="K31" s="72"/>
      <c r="L31" s="72">
        <v>0</v>
      </c>
      <c r="M31" s="72"/>
      <c r="N31" s="72">
        <v>0</v>
      </c>
      <c r="O31" s="72"/>
      <c r="P31" s="72">
        <f>SUM(D31:O31)</f>
        <v>0</v>
      </c>
    </row>
    <row r="32" spans="1:17" x14ac:dyDescent="0.4">
      <c r="A32" s="109" t="s">
        <v>169</v>
      </c>
      <c r="B32" s="28"/>
      <c r="C32" s="28"/>
      <c r="D32" s="72">
        <v>0</v>
      </c>
      <c r="E32" s="72"/>
      <c r="F32" s="72">
        <v>0</v>
      </c>
      <c r="G32" s="72"/>
      <c r="H32" s="72">
        <v>0</v>
      </c>
      <c r="I32" s="72"/>
      <c r="J32" s="72">
        <v>0</v>
      </c>
      <c r="K32" s="72"/>
      <c r="L32" s="72">
        <f>+'งบกำไรขาดทุน Q1_65'!J36</f>
        <v>-21657530.089999996</v>
      </c>
      <c r="M32" s="72"/>
      <c r="N32" s="72">
        <f>+'งบกำไรขาดทุน Q1_65'!J69</f>
        <v>0</v>
      </c>
      <c r="O32" s="72"/>
      <c r="P32" s="72">
        <f>SUM(D32:O32)</f>
        <v>-21657530.089999996</v>
      </c>
    </row>
    <row r="33" spans="1:29" hidden="1" x14ac:dyDescent="0.4">
      <c r="A33" s="109" t="s">
        <v>155</v>
      </c>
      <c r="B33" s="28"/>
      <c r="C33" s="28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</row>
    <row r="34" spans="1:29" hidden="1" x14ac:dyDescent="0.4">
      <c r="A34" s="109" t="s">
        <v>156</v>
      </c>
      <c r="B34" s="28"/>
      <c r="C34" s="28"/>
      <c r="D34" s="72">
        <v>0</v>
      </c>
      <c r="E34" s="72"/>
      <c r="F34" s="72">
        <v>0</v>
      </c>
      <c r="G34" s="72"/>
      <c r="H34" s="72">
        <v>0</v>
      </c>
      <c r="I34" s="72"/>
      <c r="J34" s="72">
        <v>0</v>
      </c>
      <c r="K34" s="72"/>
      <c r="L34" s="72">
        <f>-N34</f>
        <v>0</v>
      </c>
      <c r="M34" s="72"/>
      <c r="N34" s="72">
        <f>-N32</f>
        <v>0</v>
      </c>
      <c r="O34" s="72"/>
      <c r="P34" s="72">
        <f>SUM(D34:O34)</f>
        <v>0</v>
      </c>
    </row>
    <row r="35" spans="1:29" ht="9.75" customHeight="1" x14ac:dyDescent="0.4">
      <c r="B35" s="28"/>
      <c r="C35" s="28"/>
      <c r="D35" s="74"/>
      <c r="E35" s="72"/>
      <c r="F35" s="74"/>
      <c r="G35" s="72"/>
      <c r="H35" s="74"/>
      <c r="I35" s="72"/>
      <c r="J35" s="74"/>
      <c r="K35" s="72"/>
      <c r="L35" s="74"/>
      <c r="M35" s="72"/>
      <c r="N35" s="74"/>
      <c r="O35" s="72"/>
      <c r="P35" s="74"/>
    </row>
    <row r="36" spans="1:29" ht="18.75" thickBot="1" x14ac:dyDescent="0.45">
      <c r="A36" s="109" t="s">
        <v>219</v>
      </c>
      <c r="B36" s="28"/>
      <c r="C36" s="28"/>
      <c r="D36" s="84">
        <f>SUM(D26:D35)</f>
        <v>1048554056.16</v>
      </c>
      <c r="E36" s="72"/>
      <c r="F36" s="84">
        <f>SUM(F26:F35)</f>
        <v>682098274.11000001</v>
      </c>
      <c r="G36" s="72"/>
      <c r="H36" s="84">
        <f>SUM(H26:H35)</f>
        <v>130868.49</v>
      </c>
      <c r="I36" s="72"/>
      <c r="J36" s="84">
        <f>SUM(J26:J35)</f>
        <v>97705272.879999995</v>
      </c>
      <c r="K36" s="72"/>
      <c r="L36" s="84">
        <f>SUM(L26:L35)</f>
        <v>1114465245.5</v>
      </c>
      <c r="M36" s="72"/>
      <c r="N36" s="84">
        <f>SUM(N26:N35)</f>
        <v>0</v>
      </c>
      <c r="O36" s="72"/>
      <c r="P36" s="84">
        <f>SUM(P26:P35)</f>
        <v>2942953717.1399994</v>
      </c>
      <c r="Q36" s="43">
        <f>P36-'งบแสดงฐานะการเงิน Q1_65'!J116</f>
        <v>0</v>
      </c>
    </row>
    <row r="37" spans="1:29" ht="12.75" customHeight="1" thickTop="1" x14ac:dyDescent="0.4">
      <c r="B37" s="28"/>
      <c r="C37" s="28"/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</row>
    <row r="38" spans="1:29" x14ac:dyDescent="0.4"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</row>
    <row r="39" spans="1:29" x14ac:dyDescent="0.4"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</row>
    <row r="40" spans="1:29" x14ac:dyDescent="0.4"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</row>
    <row r="41" spans="1:29" s="2" customFormat="1" x14ac:dyDescent="0.4">
      <c r="A41" s="17" t="s">
        <v>21</v>
      </c>
      <c r="C41" s="118"/>
      <c r="D41" s="17"/>
      <c r="E41" s="118"/>
      <c r="F41" s="118"/>
      <c r="G41" s="118"/>
      <c r="H41" s="17" t="s">
        <v>21</v>
      </c>
      <c r="I41" s="118"/>
      <c r="J41" s="118"/>
      <c r="K41" s="118"/>
      <c r="L41" s="118"/>
      <c r="M41" s="118"/>
      <c r="N41" s="118"/>
      <c r="O41" s="118"/>
      <c r="P41" s="118"/>
      <c r="Q41" s="118"/>
      <c r="R41" s="1"/>
      <c r="S41" s="1"/>
      <c r="T41" s="3"/>
      <c r="U41" s="1"/>
      <c r="V41" s="1"/>
      <c r="W41" s="1"/>
      <c r="X41" s="1"/>
      <c r="Y41" s="1"/>
      <c r="Z41" s="1"/>
      <c r="AA41" s="1"/>
      <c r="AB41" s="1"/>
      <c r="AC41" s="1"/>
    </row>
    <row r="42" spans="1:29" s="2" customFormat="1" ht="25.5" customHeight="1" x14ac:dyDescent="0.4">
      <c r="A42" s="144"/>
      <c r="B42" s="144"/>
      <c r="D42" s="17"/>
      <c r="E42" s="17"/>
      <c r="F42" s="17"/>
      <c r="G42" s="17"/>
      <c r="H42" s="118"/>
      <c r="I42" s="17"/>
      <c r="J42" s="17"/>
      <c r="K42" s="17"/>
      <c r="L42" s="17"/>
      <c r="M42" s="17"/>
      <c r="N42" s="17"/>
      <c r="O42" s="17"/>
      <c r="P42" s="17"/>
      <c r="Q42" s="17"/>
      <c r="R42" s="1"/>
      <c r="S42" s="1"/>
      <c r="T42" s="3"/>
      <c r="U42" s="1"/>
      <c r="V42" s="1"/>
      <c r="W42" s="1"/>
      <c r="X42" s="1"/>
      <c r="Y42" s="1"/>
      <c r="Z42" s="1"/>
      <c r="AA42" s="1"/>
      <c r="AB42" s="1"/>
      <c r="AC42" s="1"/>
    </row>
  </sheetData>
  <mergeCells count="8">
    <mergeCell ref="L1:P1"/>
    <mergeCell ref="A42:B42"/>
    <mergeCell ref="D7:P7"/>
    <mergeCell ref="A2:P2"/>
    <mergeCell ref="A3:P3"/>
    <mergeCell ref="A4:P4"/>
    <mergeCell ref="A5:P5"/>
    <mergeCell ref="J8:L8"/>
  </mergeCells>
  <phoneticPr fontId="0" type="noConversion"/>
  <printOptions horizontalCentered="1"/>
  <pageMargins left="0.47244094488188998" right="0.35433070866141703" top="0.511811023622047" bottom="0.23622047244094499" header="0.35433070866141703" footer="0"/>
  <pageSetup paperSize="9" scale="85" orientation="landscape" horizontalDpi="4294967295" verticalDpi="4294967295" r:id="rId1"/>
  <headerFooter alignWithMargins="0">
    <oddFooter>&amp;C&amp;"Angsana New,Regular"5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146"/>
  <sheetViews>
    <sheetView view="pageBreakPreview" topLeftCell="A84" zoomScaleNormal="100" zoomScaleSheetLayoutView="100" workbookViewId="0">
      <selection activeCell="D106" sqref="D106"/>
    </sheetView>
  </sheetViews>
  <sheetFormatPr defaultColWidth="9.140625" defaultRowHeight="18" x14ac:dyDescent="0.4"/>
  <cols>
    <col min="1" max="3" width="2.7109375" style="13" customWidth="1"/>
    <col min="4" max="4" width="40.42578125" style="13" customWidth="1"/>
    <col min="5" max="5" width="6.42578125" style="7" customWidth="1"/>
    <col min="6" max="6" width="0.7109375" style="7" customWidth="1"/>
    <col min="7" max="7" width="13.5703125" style="13" customWidth="1"/>
    <col min="8" max="8" width="0.7109375" style="13" customWidth="1"/>
    <col min="9" max="9" width="13.28515625" style="13" customWidth="1"/>
    <col min="10" max="10" width="0.5703125" style="13" customWidth="1"/>
    <col min="11" max="11" width="13.42578125" style="13" customWidth="1"/>
    <col min="12" max="12" width="0.7109375" style="13" customWidth="1"/>
    <col min="13" max="13" width="14" style="13" customWidth="1"/>
    <col min="14" max="14" width="1.7109375" style="13" customWidth="1"/>
    <col min="15" max="15" width="12.7109375" style="13" hidden="1" customWidth="1"/>
    <col min="16" max="16" width="13.28515625" style="13" hidden="1" customWidth="1"/>
    <col min="17" max="17" width="9.140625" style="13"/>
    <col min="18" max="18" width="10.140625" style="13" customWidth="1"/>
    <col min="19" max="16384" width="9.140625" style="13"/>
  </cols>
  <sheetData>
    <row r="1" spans="1:15" x14ac:dyDescent="0.4">
      <c r="K1" s="149" t="s">
        <v>174</v>
      </c>
      <c r="L1" s="149"/>
      <c r="M1" s="149"/>
    </row>
    <row r="2" spans="1:15" x14ac:dyDescent="0.4">
      <c r="A2" s="138" t="s">
        <v>52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</row>
    <row r="3" spans="1:15" x14ac:dyDescent="0.4">
      <c r="A3" s="143" t="s">
        <v>29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</row>
    <row r="4" spans="1:15" x14ac:dyDescent="0.4">
      <c r="A4" s="143" t="str">
        <f>+'งบกำไรขาดทุน Q1_65'!A4:L4</f>
        <v>สำหรับงวดสามเดือนสิ้นสุดวันที่ 31 มีนาคม 2565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</row>
    <row r="5" spans="1:15" ht="10.5" customHeight="1" x14ac:dyDescent="0.4">
      <c r="A5" s="135"/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</row>
    <row r="6" spans="1:15" x14ac:dyDescent="0.4">
      <c r="A6" s="135"/>
      <c r="B6" s="135"/>
      <c r="C6" s="135"/>
      <c r="D6" s="135"/>
      <c r="E6" s="135"/>
      <c r="F6" s="135"/>
      <c r="G6" s="146" t="s">
        <v>13</v>
      </c>
      <c r="H6" s="146"/>
      <c r="I6" s="146"/>
      <c r="J6" s="146"/>
      <c r="K6" s="146"/>
      <c r="L6" s="146"/>
      <c r="M6" s="146"/>
    </row>
    <row r="7" spans="1:15" x14ac:dyDescent="0.4">
      <c r="G7" s="146" t="s">
        <v>34</v>
      </c>
      <c r="H7" s="146"/>
      <c r="I7" s="146"/>
      <c r="J7" s="4"/>
      <c r="K7" s="146" t="s">
        <v>35</v>
      </c>
      <c r="L7" s="146"/>
      <c r="M7" s="146"/>
    </row>
    <row r="8" spans="1:15" x14ac:dyDescent="0.4">
      <c r="G8" s="139" t="s">
        <v>168</v>
      </c>
      <c r="H8" s="139"/>
      <c r="I8" s="139"/>
      <c r="J8" s="139"/>
      <c r="K8" s="139"/>
      <c r="L8" s="139"/>
      <c r="M8" s="139"/>
    </row>
    <row r="9" spans="1:15" ht="18.75" customHeight="1" x14ac:dyDescent="0.4">
      <c r="G9" s="30" t="s">
        <v>220</v>
      </c>
      <c r="H9" s="134"/>
      <c r="I9" s="30" t="s">
        <v>202</v>
      </c>
      <c r="J9" s="20"/>
      <c r="K9" s="30" t="str">
        <f>+G9</f>
        <v>2565</v>
      </c>
      <c r="L9" s="134"/>
      <c r="M9" s="30" t="str">
        <f>+I9</f>
        <v>2564</v>
      </c>
      <c r="N9" s="118"/>
      <c r="O9" s="20"/>
    </row>
    <row r="10" spans="1:15" ht="8.25" customHeight="1" x14ac:dyDescent="0.4">
      <c r="G10" s="20"/>
      <c r="H10" s="134"/>
      <c r="I10" s="20"/>
      <c r="J10" s="20"/>
      <c r="K10" s="20"/>
      <c r="L10" s="134"/>
      <c r="M10" s="20"/>
      <c r="N10" s="118"/>
      <c r="O10" s="20"/>
    </row>
    <row r="11" spans="1:15" x14ac:dyDescent="0.4">
      <c r="A11" s="108" t="s">
        <v>30</v>
      </c>
      <c r="B11" s="108"/>
      <c r="C11" s="108"/>
      <c r="D11" s="108"/>
      <c r="F11" s="14"/>
      <c r="G11" s="108"/>
      <c r="H11" s="108"/>
      <c r="I11" s="108"/>
      <c r="J11" s="108"/>
      <c r="K11" s="108"/>
      <c r="L11" s="29"/>
      <c r="M11" s="108"/>
    </row>
    <row r="12" spans="1:15" x14ac:dyDescent="0.4">
      <c r="A12" s="108"/>
      <c r="B12" s="108" t="s">
        <v>122</v>
      </c>
      <c r="C12" s="108"/>
      <c r="D12" s="108"/>
      <c r="E12" s="14"/>
      <c r="F12" s="14"/>
      <c r="G12" s="55">
        <f>'งบกำไรขาดทุน Q1_65'!F33</f>
        <v>40910923.969999984</v>
      </c>
      <c r="H12" s="55"/>
      <c r="I12" s="55">
        <f>'งบกำไรขาดทุน Q1_65'!H33</f>
        <v>182144834.53999999</v>
      </c>
      <c r="J12" s="55"/>
      <c r="K12" s="55">
        <f>'งบกำไรขาดทุน Q1_65'!J33</f>
        <v>-21657530.089999996</v>
      </c>
      <c r="L12" s="55"/>
      <c r="M12" s="55">
        <f>'งบกำไรขาดทุน Q1_65'!L33</f>
        <v>77648646.069999993</v>
      </c>
    </row>
    <row r="13" spans="1:15" x14ac:dyDescent="0.4">
      <c r="A13" s="108"/>
      <c r="B13" s="108" t="s">
        <v>31</v>
      </c>
      <c r="C13" s="108"/>
      <c r="D13" s="108"/>
      <c r="E13" s="14"/>
      <c r="F13" s="14"/>
      <c r="G13" s="55"/>
      <c r="H13" s="55"/>
      <c r="I13" s="55"/>
      <c r="J13" s="55"/>
      <c r="K13" s="55"/>
      <c r="L13" s="55"/>
      <c r="M13" s="55"/>
    </row>
    <row r="14" spans="1:15" x14ac:dyDescent="0.4">
      <c r="A14" s="108"/>
      <c r="B14" s="108"/>
      <c r="C14" s="29" t="s">
        <v>4</v>
      </c>
      <c r="E14" s="15" t="s">
        <v>226</v>
      </c>
      <c r="F14" s="14"/>
      <c r="G14" s="55">
        <v>2829225.73</v>
      </c>
      <c r="H14" s="55"/>
      <c r="I14" s="55">
        <v>1173306.08</v>
      </c>
      <c r="J14" s="55"/>
      <c r="K14" s="55">
        <v>1427658.13</v>
      </c>
      <c r="L14" s="55"/>
      <c r="M14" s="55">
        <v>1173306.08</v>
      </c>
    </row>
    <row r="15" spans="1:15" x14ac:dyDescent="0.4">
      <c r="A15" s="108"/>
      <c r="B15" s="108"/>
      <c r="C15" s="29" t="s">
        <v>206</v>
      </c>
      <c r="E15" s="15"/>
      <c r="F15" s="14"/>
      <c r="G15" s="55"/>
      <c r="H15" s="55"/>
      <c r="I15" s="55"/>
      <c r="J15" s="55"/>
      <c r="K15" s="55"/>
      <c r="L15" s="55"/>
      <c r="M15" s="55"/>
    </row>
    <row r="16" spans="1:15" x14ac:dyDescent="0.4">
      <c r="A16" s="108"/>
      <c r="B16" s="108"/>
      <c r="C16" s="29"/>
      <c r="D16" s="122" t="s">
        <v>207</v>
      </c>
      <c r="E16" s="65">
        <v>8.4</v>
      </c>
      <c r="F16" s="15"/>
      <c r="G16" s="55">
        <v>969132.84</v>
      </c>
      <c r="H16" s="72"/>
      <c r="I16" s="55">
        <v>-177894861.03</v>
      </c>
      <c r="J16" s="72"/>
      <c r="K16" s="55">
        <v>24915220.5</v>
      </c>
      <c r="L16" s="55"/>
      <c r="M16" s="55">
        <v>-80192415.209999993</v>
      </c>
    </row>
    <row r="17" spans="1:13" x14ac:dyDescent="0.4">
      <c r="A17" s="108"/>
      <c r="B17" s="108"/>
      <c r="C17" s="5" t="s">
        <v>228</v>
      </c>
      <c r="D17" s="122"/>
      <c r="E17" s="65"/>
      <c r="F17" s="15"/>
      <c r="G17" s="55"/>
      <c r="H17" s="72"/>
      <c r="I17" s="55"/>
      <c r="J17" s="72"/>
      <c r="K17" s="55"/>
      <c r="L17" s="55"/>
      <c r="M17" s="55"/>
    </row>
    <row r="18" spans="1:13" x14ac:dyDescent="0.4">
      <c r="A18" s="108"/>
      <c r="B18" s="108"/>
      <c r="C18" s="5"/>
      <c r="D18" s="122" t="s">
        <v>207</v>
      </c>
      <c r="E18" s="15">
        <v>6</v>
      </c>
      <c r="F18" s="15"/>
      <c r="G18" s="55">
        <v>70143972.680000007</v>
      </c>
      <c r="H18" s="72"/>
      <c r="I18" s="55">
        <v>0</v>
      </c>
      <c r="J18" s="72"/>
      <c r="K18" s="55">
        <v>0</v>
      </c>
      <c r="L18" s="55"/>
      <c r="M18" s="55">
        <v>0</v>
      </c>
    </row>
    <row r="19" spans="1:13" x14ac:dyDescent="0.4">
      <c r="A19" s="127"/>
      <c r="B19" s="127"/>
      <c r="C19" s="5" t="s">
        <v>221</v>
      </c>
      <c r="D19" s="122"/>
      <c r="E19" s="15"/>
      <c r="F19" s="15"/>
      <c r="G19" s="67">
        <v>-130211799.95999999</v>
      </c>
      <c r="H19" s="68"/>
      <c r="I19" s="67">
        <v>0</v>
      </c>
      <c r="J19" s="43"/>
      <c r="K19" s="55">
        <v>-42311.97</v>
      </c>
      <c r="L19" s="43"/>
      <c r="M19" s="55">
        <v>0</v>
      </c>
    </row>
    <row r="20" spans="1:13" x14ac:dyDescent="0.4">
      <c r="A20" s="108"/>
      <c r="B20" s="108"/>
      <c r="C20" s="29" t="s">
        <v>225</v>
      </c>
      <c r="E20" s="15">
        <v>7</v>
      </c>
      <c r="F20" s="15"/>
      <c r="G20" s="55">
        <v>-760000</v>
      </c>
      <c r="H20" s="72"/>
      <c r="I20" s="55">
        <v>24000000</v>
      </c>
      <c r="J20" s="72"/>
      <c r="K20" s="55">
        <v>-760000</v>
      </c>
      <c r="L20" s="55"/>
      <c r="M20" s="55">
        <v>24000000</v>
      </c>
    </row>
    <row r="21" spans="1:13" x14ac:dyDescent="0.4">
      <c r="A21" s="108"/>
      <c r="B21" s="108"/>
      <c r="C21" s="29" t="s">
        <v>203</v>
      </c>
      <c r="E21" s="65">
        <v>8.3000000000000007</v>
      </c>
      <c r="F21" s="15"/>
      <c r="G21" s="55">
        <v>0</v>
      </c>
      <c r="H21" s="72"/>
      <c r="I21" s="55">
        <v>5016189.1500000004</v>
      </c>
      <c r="J21" s="72"/>
      <c r="K21" s="55">
        <v>0</v>
      </c>
      <c r="L21" s="55"/>
      <c r="M21" s="55">
        <v>5016189.1500000004</v>
      </c>
    </row>
    <row r="22" spans="1:13" x14ac:dyDescent="0.4">
      <c r="A22" s="108"/>
      <c r="B22" s="108"/>
      <c r="C22" s="29" t="s">
        <v>157</v>
      </c>
      <c r="E22" s="65"/>
      <c r="F22" s="15"/>
      <c r="G22" s="55">
        <v>-1014277.2</v>
      </c>
      <c r="H22" s="72"/>
      <c r="I22" s="55">
        <v>-8366777.0800000001</v>
      </c>
      <c r="J22" s="72"/>
      <c r="K22" s="55">
        <v>-1014277.2</v>
      </c>
      <c r="L22" s="55"/>
      <c r="M22" s="55">
        <v>-7007318.0800000001</v>
      </c>
    </row>
    <row r="23" spans="1:13" hidden="1" x14ac:dyDescent="0.4">
      <c r="A23" s="108"/>
      <c r="B23" s="108"/>
      <c r="C23" s="29" t="s">
        <v>166</v>
      </c>
      <c r="E23" s="65"/>
      <c r="F23" s="15"/>
      <c r="G23" s="55"/>
      <c r="H23" s="72"/>
      <c r="I23" s="55">
        <v>0</v>
      </c>
      <c r="J23" s="72"/>
      <c r="K23" s="55"/>
      <c r="L23" s="55"/>
      <c r="M23" s="55">
        <v>0</v>
      </c>
    </row>
    <row r="24" spans="1:13" ht="18" customHeight="1" x14ac:dyDescent="0.4">
      <c r="A24" s="108"/>
      <c r="B24" s="108"/>
      <c r="C24" s="29" t="s">
        <v>104</v>
      </c>
      <c r="E24" s="14">
        <v>18</v>
      </c>
      <c r="F24" s="15"/>
      <c r="G24" s="55">
        <v>473621</v>
      </c>
      <c r="H24" s="72"/>
      <c r="I24" s="55">
        <v>846565</v>
      </c>
      <c r="J24" s="72"/>
      <c r="K24" s="55">
        <v>410663</v>
      </c>
      <c r="L24" s="55"/>
      <c r="M24" s="55">
        <v>805564</v>
      </c>
    </row>
    <row r="25" spans="1:13" x14ac:dyDescent="0.4">
      <c r="C25" s="5" t="s">
        <v>123</v>
      </c>
      <c r="E25" s="7">
        <v>14.1</v>
      </c>
      <c r="G25" s="13">
        <v>13725226.189999999</v>
      </c>
      <c r="I25" s="13">
        <v>25523507.539999999</v>
      </c>
      <c r="K25" s="13">
        <v>13725226.189999999</v>
      </c>
      <c r="M25" s="13">
        <v>25523507.539999999</v>
      </c>
    </row>
    <row r="26" spans="1:13" x14ac:dyDescent="0.4">
      <c r="A26" s="108"/>
      <c r="B26" s="108"/>
      <c r="C26" s="5" t="s">
        <v>121</v>
      </c>
      <c r="E26" s="65">
        <v>14.1</v>
      </c>
      <c r="F26" s="15"/>
      <c r="G26" s="72">
        <v>-15590582.970000001</v>
      </c>
      <c r="H26" s="72"/>
      <c r="I26" s="72">
        <v>-6721002.8200000003</v>
      </c>
      <c r="J26" s="72"/>
      <c r="K26" s="72">
        <v>-15119471.710000001</v>
      </c>
      <c r="L26" s="72"/>
      <c r="M26" s="72">
        <v>-12235404.619999999</v>
      </c>
    </row>
    <row r="27" spans="1:13" x14ac:dyDescent="0.4">
      <c r="A27" s="108"/>
      <c r="B27" s="108"/>
      <c r="C27" s="29" t="s">
        <v>82</v>
      </c>
      <c r="E27" s="15"/>
      <c r="F27" s="15"/>
      <c r="G27" s="74">
        <v>2558732.86</v>
      </c>
      <c r="H27" s="72"/>
      <c r="I27" s="74">
        <v>611301.36</v>
      </c>
      <c r="J27" s="72"/>
      <c r="K27" s="74">
        <v>2758458.89</v>
      </c>
      <c r="L27" s="72"/>
      <c r="M27" s="74">
        <v>611301.36</v>
      </c>
    </row>
    <row r="28" spans="1:13" x14ac:dyDescent="0.4">
      <c r="A28" s="108"/>
      <c r="B28" s="108" t="s">
        <v>66</v>
      </c>
      <c r="C28" s="108"/>
      <c r="D28" s="108"/>
      <c r="E28" s="15"/>
      <c r="F28" s="15"/>
      <c r="G28" s="55">
        <f>+SUM(G12:G27)</f>
        <v>-15965824.859999996</v>
      </c>
      <c r="H28" s="72"/>
      <c r="I28" s="55">
        <f>+SUM(I12:I27)</f>
        <v>46333062.740000002</v>
      </c>
      <c r="J28" s="72"/>
      <c r="K28" s="55">
        <f>+SUM(K12:K27)</f>
        <v>4643635.7400000021</v>
      </c>
      <c r="L28" s="72"/>
      <c r="M28" s="55">
        <f>+SUM(M12:M27)</f>
        <v>35343376.289999999</v>
      </c>
    </row>
    <row r="29" spans="1:13" x14ac:dyDescent="0.4">
      <c r="A29" s="108"/>
      <c r="B29" s="108" t="s">
        <v>57</v>
      </c>
      <c r="C29" s="108"/>
      <c r="D29" s="108"/>
      <c r="E29" s="15"/>
      <c r="F29" s="15"/>
      <c r="G29" s="43"/>
      <c r="H29" s="64"/>
      <c r="I29" s="43"/>
      <c r="J29" s="64"/>
      <c r="K29" s="43"/>
      <c r="L29" s="64"/>
      <c r="M29" s="43"/>
    </row>
    <row r="30" spans="1:13" x14ac:dyDescent="0.4">
      <c r="A30" s="108"/>
      <c r="B30" s="108"/>
      <c r="C30" s="5" t="s">
        <v>185</v>
      </c>
      <c r="D30" s="108"/>
      <c r="E30" s="22">
        <v>8.3000000000000007</v>
      </c>
      <c r="F30" s="14"/>
      <c r="G30" s="55">
        <v>141236450.96000001</v>
      </c>
      <c r="H30" s="55"/>
      <c r="I30" s="55">
        <v>306841281.41000003</v>
      </c>
      <c r="J30" s="55"/>
      <c r="K30" s="55">
        <v>104113198</v>
      </c>
      <c r="L30" s="55"/>
      <c r="M30" s="55">
        <v>318253614</v>
      </c>
    </row>
    <row r="31" spans="1:13" x14ac:dyDescent="0.4">
      <c r="A31" s="108"/>
      <c r="B31" s="108"/>
      <c r="C31" s="108" t="s">
        <v>85</v>
      </c>
      <c r="D31" s="108"/>
      <c r="E31" s="14">
        <v>4</v>
      </c>
      <c r="F31" s="14"/>
      <c r="G31" s="55">
        <v>-1148587.17</v>
      </c>
      <c r="H31" s="55"/>
      <c r="I31" s="55">
        <v>-37071678.43</v>
      </c>
      <c r="J31" s="55"/>
      <c r="K31" s="55">
        <v>2037814.74</v>
      </c>
      <c r="L31" s="55"/>
      <c r="M31" s="55">
        <v>-17120000</v>
      </c>
    </row>
    <row r="32" spans="1:13" x14ac:dyDescent="0.4">
      <c r="A32" s="108"/>
      <c r="B32" s="108"/>
      <c r="C32" s="108" t="s">
        <v>84</v>
      </c>
      <c r="D32" s="108"/>
      <c r="E32" s="22">
        <v>2.2000000000000002</v>
      </c>
      <c r="F32" s="14"/>
      <c r="G32" s="55">
        <v>-512062.0700000003</v>
      </c>
      <c r="H32" s="55"/>
      <c r="I32" s="55">
        <v>6642107.7400000002</v>
      </c>
      <c r="J32" s="55"/>
      <c r="K32" s="55">
        <v>2500000</v>
      </c>
      <c r="L32" s="55"/>
      <c r="M32" s="55">
        <v>2500000</v>
      </c>
    </row>
    <row r="33" spans="1:13" x14ac:dyDescent="0.4">
      <c r="A33" s="108"/>
      <c r="B33" s="108"/>
      <c r="C33" s="108" t="s">
        <v>197</v>
      </c>
      <c r="D33" s="108"/>
      <c r="E33" s="14">
        <v>5</v>
      </c>
      <c r="F33" s="14"/>
      <c r="G33" s="55">
        <v>-22386976.649999999</v>
      </c>
      <c r="H33" s="55"/>
      <c r="I33" s="55">
        <v>-52692717.93</v>
      </c>
      <c r="J33" s="55"/>
      <c r="K33" s="55">
        <v>7986751.6399999997</v>
      </c>
      <c r="L33" s="55"/>
      <c r="M33" s="55">
        <v>-6039593.0299999993</v>
      </c>
    </row>
    <row r="34" spans="1:13" x14ac:dyDescent="0.4">
      <c r="A34" s="108"/>
      <c r="B34" s="108"/>
      <c r="C34" s="108" t="s">
        <v>198</v>
      </c>
      <c r="D34" s="108"/>
      <c r="E34" s="22">
        <v>2.2999999999999998</v>
      </c>
      <c r="F34" s="14"/>
      <c r="G34" s="55">
        <v>0</v>
      </c>
      <c r="H34" s="55"/>
      <c r="I34" s="55">
        <v>0</v>
      </c>
      <c r="J34" s="55"/>
      <c r="K34" s="55">
        <v>-11484455.1</v>
      </c>
      <c r="L34" s="55"/>
      <c r="M34" s="55">
        <v>-3915721.37</v>
      </c>
    </row>
    <row r="35" spans="1:13" x14ac:dyDescent="0.4">
      <c r="A35" s="108"/>
      <c r="B35" s="108"/>
      <c r="C35" s="108" t="s">
        <v>208</v>
      </c>
      <c r="D35" s="108"/>
      <c r="E35" s="14">
        <v>6</v>
      </c>
      <c r="F35" s="14"/>
      <c r="G35" s="55">
        <v>0</v>
      </c>
      <c r="H35" s="55"/>
      <c r="I35" s="55">
        <v>-205745100</v>
      </c>
      <c r="J35" s="55"/>
      <c r="K35" s="55">
        <v>0</v>
      </c>
      <c r="L35" s="55"/>
      <c r="M35" s="55">
        <v>0</v>
      </c>
    </row>
    <row r="36" spans="1:13" x14ac:dyDescent="0.4">
      <c r="A36" s="108"/>
      <c r="B36" s="108"/>
      <c r="C36" s="108" t="s">
        <v>45</v>
      </c>
      <c r="D36" s="108"/>
      <c r="E36" s="14"/>
      <c r="F36" s="14"/>
      <c r="G36" s="55">
        <v>741948.82</v>
      </c>
      <c r="H36" s="55"/>
      <c r="I36" s="55">
        <v>-165222.10999999999</v>
      </c>
      <c r="J36" s="55"/>
      <c r="K36" s="55">
        <v>-428452.01</v>
      </c>
      <c r="L36" s="55"/>
      <c r="M36" s="55">
        <v>-132750.81</v>
      </c>
    </row>
    <row r="37" spans="1:13" x14ac:dyDescent="0.4">
      <c r="A37" s="108"/>
      <c r="B37" s="108"/>
      <c r="C37" s="108" t="s">
        <v>47</v>
      </c>
      <c r="D37" s="108"/>
      <c r="E37" s="8"/>
      <c r="F37" s="14"/>
      <c r="G37" s="55">
        <v>144000</v>
      </c>
      <c r="H37" s="55"/>
      <c r="I37" s="55">
        <v>75600</v>
      </c>
      <c r="J37" s="55"/>
      <c r="K37" s="55">
        <v>0</v>
      </c>
      <c r="L37" s="55"/>
      <c r="M37" s="55">
        <v>75600</v>
      </c>
    </row>
    <row r="38" spans="1:13" x14ac:dyDescent="0.4">
      <c r="A38" s="108"/>
      <c r="B38" s="108" t="s">
        <v>58</v>
      </c>
      <c r="C38" s="108"/>
      <c r="D38" s="108"/>
      <c r="E38" s="14"/>
      <c r="F38" s="14"/>
      <c r="G38" s="55"/>
      <c r="H38" s="55"/>
      <c r="I38" s="55"/>
      <c r="J38" s="55"/>
      <c r="K38" s="55"/>
      <c r="L38" s="55"/>
      <c r="M38" s="55"/>
    </row>
    <row r="39" spans="1:13" x14ac:dyDescent="0.4">
      <c r="A39" s="108"/>
      <c r="B39" s="108"/>
      <c r="C39" s="108" t="s">
        <v>86</v>
      </c>
      <c r="D39" s="108"/>
      <c r="E39" s="14">
        <v>16</v>
      </c>
      <c r="F39" s="14"/>
      <c r="G39" s="55">
        <v>-2118.2600000000002</v>
      </c>
      <c r="H39" s="55"/>
      <c r="I39" s="55">
        <v>-872807.17</v>
      </c>
      <c r="J39" s="55"/>
      <c r="K39" s="55">
        <v>0</v>
      </c>
      <c r="L39" s="55"/>
      <c r="M39" s="55">
        <v>0</v>
      </c>
    </row>
    <row r="40" spans="1:13" hidden="1" x14ac:dyDescent="0.4">
      <c r="A40" s="108"/>
      <c r="B40" s="108"/>
      <c r="C40" s="108" t="s">
        <v>87</v>
      </c>
      <c r="D40" s="108"/>
      <c r="E40" s="22"/>
      <c r="F40" s="14"/>
      <c r="G40" s="55">
        <v>0</v>
      </c>
      <c r="H40" s="55"/>
      <c r="I40" s="55">
        <v>0</v>
      </c>
      <c r="J40" s="55"/>
      <c r="K40" s="55">
        <v>0</v>
      </c>
      <c r="L40" s="55"/>
      <c r="M40" s="55">
        <v>0</v>
      </c>
    </row>
    <row r="41" spans="1:13" x14ac:dyDescent="0.4">
      <c r="A41" s="108"/>
      <c r="B41" s="108"/>
      <c r="C41" s="108" t="s">
        <v>199</v>
      </c>
      <c r="D41" s="108"/>
      <c r="E41" s="14">
        <v>17</v>
      </c>
      <c r="F41" s="14"/>
      <c r="G41" s="55">
        <v>-21618086.699999999</v>
      </c>
      <c r="H41" s="55"/>
      <c r="I41" s="55">
        <v>-26366765.199999999</v>
      </c>
      <c r="J41" s="55"/>
      <c r="K41" s="55">
        <v>-20008742.300000001</v>
      </c>
      <c r="L41" s="55"/>
      <c r="M41" s="55">
        <v>-14806695.380000001</v>
      </c>
    </row>
    <row r="42" spans="1:13" x14ac:dyDescent="0.4">
      <c r="A42" s="108"/>
      <c r="B42" s="108"/>
      <c r="C42" s="108" t="s">
        <v>50</v>
      </c>
      <c r="D42" s="108"/>
      <c r="E42" s="14"/>
      <c r="F42" s="14"/>
      <c r="G42" s="55">
        <v>8503572.4000000004</v>
      </c>
      <c r="H42" s="55"/>
      <c r="I42" s="55">
        <v>-3810693.73</v>
      </c>
      <c r="J42" s="55"/>
      <c r="K42" s="55">
        <v>7872342.4800000004</v>
      </c>
      <c r="L42" s="55"/>
      <c r="M42" s="55">
        <v>-3988766.44</v>
      </c>
    </row>
    <row r="43" spans="1:13" x14ac:dyDescent="0.4">
      <c r="A43" s="108"/>
      <c r="B43" s="108"/>
      <c r="C43" s="108" t="s">
        <v>150</v>
      </c>
      <c r="D43" s="108"/>
      <c r="E43" s="14"/>
      <c r="F43" s="14"/>
      <c r="G43" s="74">
        <v>-4732143</v>
      </c>
      <c r="H43" s="55"/>
      <c r="I43" s="74">
        <v>6969491</v>
      </c>
      <c r="J43" s="55"/>
      <c r="K43" s="74">
        <v>-5082954</v>
      </c>
      <c r="L43" s="55"/>
      <c r="M43" s="74">
        <v>7011092</v>
      </c>
    </row>
    <row r="44" spans="1:13" s="108" customFormat="1" x14ac:dyDescent="0.4">
      <c r="B44" s="108" t="s">
        <v>70</v>
      </c>
      <c r="E44" s="14"/>
      <c r="F44" s="14"/>
      <c r="G44" s="55">
        <f>SUM(G28:G43)</f>
        <v>84260173.469999999</v>
      </c>
      <c r="H44" s="55"/>
      <c r="I44" s="55">
        <f>SUM(I28:I43)</f>
        <v>40136558.320000023</v>
      </c>
      <c r="J44" s="55"/>
      <c r="K44" s="55">
        <f>SUM(K28:K43)</f>
        <v>92149139.190000013</v>
      </c>
      <c r="L44" s="55"/>
      <c r="M44" s="55">
        <f>SUM(M28:M43)</f>
        <v>317180155.26000005</v>
      </c>
    </row>
    <row r="45" spans="1:13" s="108" customFormat="1" x14ac:dyDescent="0.4">
      <c r="C45" s="108" t="s">
        <v>71</v>
      </c>
      <c r="E45" s="14"/>
      <c r="F45" s="14"/>
      <c r="G45" s="55">
        <v>-2558732.86</v>
      </c>
      <c r="H45" s="55"/>
      <c r="I45" s="55">
        <v>-611301.36</v>
      </c>
      <c r="J45" s="55"/>
      <c r="K45" s="55">
        <v>-2758458.89</v>
      </c>
      <c r="L45" s="55"/>
      <c r="M45" s="55">
        <v>-611301.36</v>
      </c>
    </row>
    <row r="46" spans="1:13" s="108" customFormat="1" x14ac:dyDescent="0.4">
      <c r="C46" s="108" t="s">
        <v>72</v>
      </c>
      <c r="E46" s="14"/>
      <c r="F46" s="14"/>
      <c r="G46" s="55">
        <v>-210163.39</v>
      </c>
      <c r="H46" s="55"/>
      <c r="I46" s="55">
        <v>-31408.79</v>
      </c>
      <c r="J46" s="55"/>
      <c r="K46" s="55">
        <v>-195479.83</v>
      </c>
      <c r="L46" s="55"/>
      <c r="M46" s="55">
        <v>-31408.79</v>
      </c>
    </row>
    <row r="47" spans="1:13" x14ac:dyDescent="0.4">
      <c r="A47" s="108"/>
      <c r="B47" s="108"/>
      <c r="C47" s="108"/>
      <c r="D47" s="108" t="s">
        <v>73</v>
      </c>
      <c r="E47" s="14"/>
      <c r="F47" s="14"/>
      <c r="G47" s="69">
        <f>SUM(G44:G46)</f>
        <v>81491277.219999999</v>
      </c>
      <c r="H47" s="55"/>
      <c r="I47" s="69">
        <f>SUM(I44:I46)</f>
        <v>39493848.170000024</v>
      </c>
      <c r="J47" s="55"/>
      <c r="K47" s="69">
        <f>SUM(K44:K46)</f>
        <v>89195200.470000014</v>
      </c>
      <c r="L47" s="55"/>
      <c r="M47" s="69">
        <f>SUM(M44:M46)</f>
        <v>316537445.11000001</v>
      </c>
    </row>
    <row r="48" spans="1:13" ht="12" customHeight="1" x14ac:dyDescent="0.4">
      <c r="A48" s="108"/>
      <c r="B48" s="108"/>
      <c r="C48" s="108"/>
      <c r="D48" s="108"/>
      <c r="E48" s="14"/>
      <c r="F48" s="14"/>
      <c r="G48" s="72"/>
      <c r="H48" s="55"/>
      <c r="I48" s="72"/>
      <c r="J48" s="55"/>
      <c r="K48" s="72"/>
      <c r="L48" s="55"/>
      <c r="M48" s="72"/>
    </row>
    <row r="49" spans="1:25" x14ac:dyDescent="0.4">
      <c r="A49" s="5" t="s">
        <v>170</v>
      </c>
      <c r="B49" s="108"/>
      <c r="C49" s="108"/>
      <c r="D49" s="108"/>
      <c r="E49" s="14"/>
      <c r="F49" s="14"/>
      <c r="G49" s="72"/>
      <c r="H49" s="55"/>
      <c r="I49" s="72"/>
      <c r="J49" s="55"/>
      <c r="K49" s="72"/>
      <c r="L49" s="55"/>
      <c r="M49" s="72"/>
    </row>
    <row r="50" spans="1:25" x14ac:dyDescent="0.4">
      <c r="A50" s="5"/>
      <c r="B50" s="108"/>
      <c r="C50" s="108"/>
      <c r="D50" s="108"/>
      <c r="E50" s="14"/>
      <c r="F50" s="14"/>
      <c r="G50" s="16"/>
      <c r="H50" s="8"/>
      <c r="I50" s="16"/>
      <c r="J50" s="8"/>
      <c r="K50" s="16"/>
      <c r="L50" s="8"/>
      <c r="M50" s="16"/>
    </row>
    <row r="51" spans="1:25" x14ac:dyDescent="0.4">
      <c r="A51" s="5"/>
      <c r="B51" s="108"/>
      <c r="C51" s="108"/>
      <c r="D51" s="108"/>
      <c r="E51" s="14"/>
      <c r="F51" s="14"/>
      <c r="G51" s="16"/>
      <c r="H51" s="8"/>
      <c r="I51" s="16"/>
      <c r="J51" s="8"/>
      <c r="K51" s="16"/>
      <c r="L51" s="8"/>
      <c r="M51" s="16"/>
    </row>
    <row r="52" spans="1:25" s="5" customFormat="1" x14ac:dyDescent="0.4">
      <c r="A52" s="134"/>
      <c r="B52" s="17" t="s">
        <v>21</v>
      </c>
      <c r="C52" s="134"/>
      <c r="D52" s="17"/>
      <c r="E52" s="134"/>
      <c r="F52" s="17" t="s">
        <v>21</v>
      </c>
      <c r="G52" s="134"/>
      <c r="H52" s="134"/>
      <c r="I52" s="134"/>
      <c r="J52" s="134"/>
      <c r="K52" s="134"/>
      <c r="L52" s="134"/>
      <c r="M52" s="134"/>
      <c r="N52" s="109"/>
      <c r="O52" s="109"/>
      <c r="P52" s="16"/>
      <c r="Q52" s="109"/>
      <c r="R52" s="109"/>
      <c r="S52" s="109"/>
      <c r="T52" s="109"/>
      <c r="U52" s="109"/>
      <c r="V52" s="109"/>
      <c r="W52" s="109"/>
      <c r="X52" s="109"/>
      <c r="Y52" s="109"/>
    </row>
    <row r="53" spans="1:25" s="5" customFormat="1" x14ac:dyDescent="0.4">
      <c r="A53" s="134"/>
      <c r="B53" s="17"/>
      <c r="C53" s="134"/>
      <c r="D53" s="17"/>
      <c r="E53" s="134"/>
      <c r="F53" s="17"/>
      <c r="G53" s="134"/>
      <c r="H53" s="134"/>
      <c r="I53" s="134"/>
      <c r="J53" s="134"/>
      <c r="K53" s="134"/>
      <c r="L53" s="134"/>
      <c r="M53" s="134"/>
      <c r="N53" s="109"/>
      <c r="O53" s="109"/>
      <c r="P53" s="16"/>
      <c r="Q53" s="109"/>
      <c r="R53" s="109"/>
      <c r="S53" s="109"/>
      <c r="T53" s="109"/>
      <c r="U53" s="109"/>
      <c r="V53" s="109"/>
      <c r="W53" s="109"/>
      <c r="X53" s="109"/>
      <c r="Y53" s="109"/>
    </row>
    <row r="54" spans="1:25" s="5" customFormat="1" x14ac:dyDescent="0.4">
      <c r="A54" s="134"/>
      <c r="B54" s="17"/>
      <c r="C54" s="134"/>
      <c r="D54" s="17"/>
      <c r="E54" s="134"/>
      <c r="F54" s="17"/>
      <c r="G54" s="134"/>
      <c r="H54" s="134"/>
      <c r="I54" s="134"/>
      <c r="J54" s="134"/>
      <c r="K54" s="150" t="s">
        <v>174</v>
      </c>
      <c r="L54" s="150"/>
      <c r="M54" s="150"/>
      <c r="N54" s="109"/>
      <c r="O54" s="109"/>
      <c r="P54" s="16"/>
      <c r="Q54" s="109"/>
      <c r="R54" s="109"/>
      <c r="S54" s="109"/>
      <c r="T54" s="109"/>
      <c r="U54" s="109"/>
      <c r="V54" s="109"/>
      <c r="W54" s="109"/>
      <c r="X54" s="109"/>
      <c r="Y54" s="109"/>
    </row>
    <row r="55" spans="1:25" x14ac:dyDescent="0.4">
      <c r="A55" s="138" t="s">
        <v>52</v>
      </c>
      <c r="B55" s="138"/>
      <c r="C55" s="138"/>
      <c r="D55" s="138"/>
      <c r="E55" s="138"/>
      <c r="F55" s="138"/>
      <c r="G55" s="138"/>
      <c r="H55" s="138"/>
      <c r="I55" s="138"/>
      <c r="J55" s="138"/>
      <c r="K55" s="138"/>
      <c r="L55" s="138"/>
      <c r="M55" s="138"/>
    </row>
    <row r="56" spans="1:25" x14ac:dyDescent="0.4">
      <c r="A56" s="143" t="s">
        <v>29</v>
      </c>
      <c r="B56" s="143"/>
      <c r="C56" s="143"/>
      <c r="D56" s="143"/>
      <c r="E56" s="143"/>
      <c r="F56" s="143"/>
      <c r="G56" s="143"/>
      <c r="H56" s="143"/>
      <c r="I56" s="143"/>
      <c r="J56" s="143"/>
      <c r="K56" s="143"/>
      <c r="L56" s="143"/>
      <c r="M56" s="143"/>
    </row>
    <row r="57" spans="1:25" x14ac:dyDescent="0.4">
      <c r="A57" s="143" t="str">
        <f>+A4</f>
        <v>สำหรับงวดสามเดือนสิ้นสุดวันที่ 31 มีนาคม 2565</v>
      </c>
      <c r="B57" s="143"/>
      <c r="C57" s="143"/>
      <c r="D57" s="143"/>
      <c r="E57" s="143"/>
      <c r="F57" s="143"/>
      <c r="G57" s="143"/>
      <c r="H57" s="143"/>
      <c r="I57" s="143"/>
      <c r="J57" s="143"/>
      <c r="K57" s="143"/>
      <c r="L57" s="143"/>
      <c r="M57" s="143"/>
    </row>
    <row r="58" spans="1:25" ht="9.75" customHeight="1" x14ac:dyDescent="0.4">
      <c r="A58" s="135"/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</row>
    <row r="59" spans="1:25" x14ac:dyDescent="0.4">
      <c r="A59" s="135"/>
      <c r="B59" s="135"/>
      <c r="C59" s="135"/>
      <c r="D59" s="135"/>
      <c r="E59" s="135"/>
      <c r="F59" s="135"/>
      <c r="G59" s="146" t="s">
        <v>13</v>
      </c>
      <c r="H59" s="146"/>
      <c r="I59" s="146"/>
      <c r="J59" s="146"/>
      <c r="K59" s="146"/>
      <c r="L59" s="146"/>
      <c r="M59" s="146"/>
    </row>
    <row r="60" spans="1:25" x14ac:dyDescent="0.4">
      <c r="G60" s="146" t="s">
        <v>34</v>
      </c>
      <c r="H60" s="146"/>
      <c r="I60" s="146"/>
      <c r="J60" s="4"/>
      <c r="K60" s="146" t="s">
        <v>35</v>
      </c>
      <c r="L60" s="146"/>
      <c r="M60" s="146"/>
    </row>
    <row r="61" spans="1:25" x14ac:dyDescent="0.4">
      <c r="G61" s="139" t="str">
        <f>+G8</f>
        <v>สำหรับงวดสามเดือนสิ้นสุดวันที่ 31 มีนาคม</v>
      </c>
      <c r="H61" s="139"/>
      <c r="I61" s="139"/>
      <c r="J61" s="139"/>
      <c r="K61" s="139"/>
      <c r="L61" s="139"/>
      <c r="M61" s="139"/>
    </row>
    <row r="62" spans="1:25" ht="18.75" customHeight="1" x14ac:dyDescent="0.4">
      <c r="G62" s="30" t="str">
        <f>+G9</f>
        <v>2565</v>
      </c>
      <c r="H62" s="134"/>
      <c r="I62" s="30" t="str">
        <f>+I9</f>
        <v>2564</v>
      </c>
      <c r="J62" s="20"/>
      <c r="K62" s="30" t="str">
        <f>+K9</f>
        <v>2565</v>
      </c>
      <c r="L62" s="134"/>
      <c r="M62" s="30" t="str">
        <f>+M9</f>
        <v>2564</v>
      </c>
      <c r="N62" s="118"/>
      <c r="O62" s="20"/>
    </row>
    <row r="63" spans="1:25" x14ac:dyDescent="0.4">
      <c r="A63" s="108" t="s">
        <v>7</v>
      </c>
      <c r="B63" s="108"/>
      <c r="C63" s="108"/>
      <c r="D63" s="108"/>
      <c r="E63" s="14"/>
      <c r="F63" s="14"/>
      <c r="G63" s="8"/>
      <c r="H63" s="8"/>
      <c r="I63" s="8"/>
      <c r="J63" s="8"/>
      <c r="K63" s="8"/>
      <c r="L63" s="8"/>
      <c r="M63" s="8"/>
    </row>
    <row r="64" spans="1:25" ht="18" hidden="1" customHeight="1" x14ac:dyDescent="0.4">
      <c r="A64" s="108"/>
      <c r="B64" s="108" t="s">
        <v>158</v>
      </c>
      <c r="C64" s="108"/>
      <c r="D64" s="108"/>
      <c r="E64" s="134"/>
      <c r="F64" s="14"/>
      <c r="G64" s="55">
        <v>0</v>
      </c>
      <c r="H64" s="55"/>
      <c r="I64" s="55">
        <v>0</v>
      </c>
      <c r="J64" s="55"/>
      <c r="K64" s="8">
        <v>0</v>
      </c>
      <c r="L64" s="55"/>
      <c r="M64" s="8">
        <v>0</v>
      </c>
    </row>
    <row r="65" spans="1:13" x14ac:dyDescent="0.4">
      <c r="A65" s="108"/>
      <c r="B65" s="5" t="s">
        <v>189</v>
      </c>
      <c r="C65" s="108"/>
      <c r="D65" s="108"/>
      <c r="E65" s="134">
        <v>10</v>
      </c>
      <c r="F65" s="14"/>
      <c r="G65" s="55">
        <v>1.84</v>
      </c>
      <c r="H65" s="55"/>
      <c r="I65" s="55">
        <v>-22.26</v>
      </c>
      <c r="J65" s="55"/>
      <c r="K65" s="55">
        <v>0</v>
      </c>
      <c r="L65" s="55"/>
      <c r="M65" s="55">
        <v>0</v>
      </c>
    </row>
    <row r="66" spans="1:13" s="108" customFormat="1" x14ac:dyDescent="0.4">
      <c r="B66" s="108" t="s">
        <v>74</v>
      </c>
      <c r="E66" s="14">
        <v>12</v>
      </c>
      <c r="F66" s="14"/>
      <c r="G66" s="55">
        <v>-992707.01</v>
      </c>
      <c r="H66" s="55"/>
      <c r="I66" s="55">
        <v>-330179.44</v>
      </c>
      <c r="J66" s="55"/>
      <c r="K66" s="55">
        <v>-1156457.3</v>
      </c>
      <c r="L66" s="55"/>
      <c r="M66" s="55">
        <v>-330179.44</v>
      </c>
    </row>
    <row r="67" spans="1:13" x14ac:dyDescent="0.4">
      <c r="A67" s="108"/>
      <c r="B67" s="108" t="s">
        <v>159</v>
      </c>
      <c r="D67" s="108"/>
      <c r="E67" s="14" t="s">
        <v>227</v>
      </c>
      <c r="F67" s="14"/>
      <c r="G67" s="55">
        <v>-16240000</v>
      </c>
      <c r="H67" s="55"/>
      <c r="I67" s="55">
        <v>0</v>
      </c>
      <c r="J67" s="55"/>
      <c r="K67" s="55">
        <v>-16240000</v>
      </c>
      <c r="L67" s="55"/>
      <c r="M67" s="55">
        <v>0</v>
      </c>
    </row>
    <row r="68" spans="1:13" x14ac:dyDescent="0.4">
      <c r="A68" s="108"/>
      <c r="B68" s="108" t="s">
        <v>160</v>
      </c>
      <c r="D68" s="108"/>
      <c r="E68" s="22">
        <v>2.4</v>
      </c>
      <c r="F68" s="14"/>
      <c r="G68" s="55">
        <v>0</v>
      </c>
      <c r="H68" s="55"/>
      <c r="I68" s="55">
        <v>0</v>
      </c>
      <c r="J68" s="55"/>
      <c r="K68" s="55">
        <v>-208006894.40000001</v>
      </c>
      <c r="L68" s="55"/>
      <c r="M68" s="55">
        <v>-536147242.10000002</v>
      </c>
    </row>
    <row r="69" spans="1:13" x14ac:dyDescent="0.4">
      <c r="A69" s="108"/>
      <c r="B69" s="108" t="s">
        <v>157</v>
      </c>
      <c r="D69" s="108"/>
      <c r="E69" s="22"/>
      <c r="F69" s="14"/>
      <c r="G69" s="55">
        <v>1014277.2</v>
      </c>
      <c r="H69" s="55"/>
      <c r="I69" s="55">
        <v>8366777.0800000001</v>
      </c>
      <c r="J69" s="55"/>
      <c r="K69" s="55">
        <v>1014277.2</v>
      </c>
      <c r="L69" s="55"/>
      <c r="M69" s="55">
        <v>7007318.0800000001</v>
      </c>
    </row>
    <row r="70" spans="1:13" hidden="1" x14ac:dyDescent="0.4">
      <c r="A70" s="108"/>
      <c r="B70" s="108" t="s">
        <v>166</v>
      </c>
      <c r="C70" s="108"/>
      <c r="D70" s="108"/>
      <c r="E70" s="134"/>
      <c r="F70" s="14"/>
      <c r="G70" s="55">
        <v>0</v>
      </c>
      <c r="H70" s="55"/>
      <c r="I70" s="55">
        <v>0</v>
      </c>
      <c r="J70" s="55"/>
      <c r="K70" s="55">
        <v>0</v>
      </c>
      <c r="L70" s="55"/>
      <c r="M70" s="55">
        <v>0</v>
      </c>
    </row>
    <row r="71" spans="1:13" x14ac:dyDescent="0.4">
      <c r="A71" s="108"/>
      <c r="B71" s="108"/>
      <c r="C71" s="108"/>
      <c r="D71" s="108" t="s">
        <v>67</v>
      </c>
      <c r="E71" s="14"/>
      <c r="F71" s="14"/>
      <c r="G71" s="69">
        <f>SUM(G64:G70)</f>
        <v>-16218427.970000003</v>
      </c>
      <c r="H71" s="72"/>
      <c r="I71" s="69">
        <f>SUM(I64:I70)</f>
        <v>8036575.3799999999</v>
      </c>
      <c r="J71" s="72"/>
      <c r="K71" s="69">
        <f>SUM(K64:K70)</f>
        <v>-224389074.50000003</v>
      </c>
      <c r="L71" s="72"/>
      <c r="M71" s="69">
        <f>SUM(M64:M70)</f>
        <v>-529470103.46000004</v>
      </c>
    </row>
    <row r="72" spans="1:13" x14ac:dyDescent="0.4">
      <c r="A72" s="108" t="s">
        <v>11</v>
      </c>
      <c r="B72" s="108"/>
      <c r="C72" s="108"/>
      <c r="D72" s="108"/>
      <c r="E72" s="14"/>
      <c r="F72" s="14"/>
      <c r="G72" s="72"/>
      <c r="H72" s="72"/>
      <c r="I72" s="72"/>
      <c r="J72" s="72"/>
      <c r="K72" s="72"/>
      <c r="L72" s="72"/>
      <c r="M72" s="72"/>
    </row>
    <row r="73" spans="1:13" s="108" customFormat="1" x14ac:dyDescent="0.4">
      <c r="B73" s="108" t="s">
        <v>161</v>
      </c>
      <c r="E73" s="14">
        <v>15</v>
      </c>
      <c r="F73" s="14"/>
      <c r="G73" s="55">
        <v>75000000</v>
      </c>
      <c r="H73" s="55"/>
      <c r="I73" s="55">
        <v>500000000</v>
      </c>
      <c r="J73" s="55"/>
      <c r="K73" s="55">
        <v>75000000</v>
      </c>
      <c r="L73" s="55"/>
      <c r="M73" s="55">
        <v>500000000</v>
      </c>
    </row>
    <row r="74" spans="1:13" s="108" customFormat="1" hidden="1" x14ac:dyDescent="0.4">
      <c r="B74" s="108" t="s">
        <v>126</v>
      </c>
      <c r="E74" s="22">
        <v>3.5</v>
      </c>
      <c r="F74" s="14"/>
      <c r="G74" s="55"/>
      <c r="H74" s="55"/>
      <c r="I74" s="55">
        <v>0</v>
      </c>
      <c r="J74" s="55"/>
      <c r="K74" s="55"/>
      <c r="L74" s="55"/>
      <c r="M74" s="55">
        <v>0</v>
      </c>
    </row>
    <row r="75" spans="1:13" s="108" customFormat="1" x14ac:dyDescent="0.4">
      <c r="B75" s="109" t="s">
        <v>145</v>
      </c>
      <c r="E75" s="22"/>
      <c r="F75" s="14"/>
      <c r="G75" s="55">
        <v>29008465.079999998</v>
      </c>
      <c r="H75" s="55"/>
      <c r="I75" s="55">
        <v>1875250</v>
      </c>
      <c r="J75" s="55"/>
      <c r="K75" s="72">
        <v>29008465.079999998</v>
      </c>
      <c r="L75" s="55"/>
      <c r="M75" s="72">
        <v>1875250</v>
      </c>
    </row>
    <row r="76" spans="1:13" s="108" customFormat="1" x14ac:dyDescent="0.4">
      <c r="B76" s="109" t="s">
        <v>182</v>
      </c>
      <c r="E76" s="22"/>
      <c r="F76" s="14"/>
      <c r="G76" s="55"/>
      <c r="H76" s="55"/>
      <c r="I76" s="55"/>
      <c r="J76" s="55"/>
      <c r="K76" s="72"/>
      <c r="L76" s="55"/>
      <c r="M76" s="72"/>
    </row>
    <row r="77" spans="1:13" s="108" customFormat="1" x14ac:dyDescent="0.4">
      <c r="B77" s="109"/>
      <c r="C77" s="108" t="s">
        <v>183</v>
      </c>
      <c r="E77" s="22"/>
      <c r="F77" s="14"/>
      <c r="G77" s="74">
        <v>-28877596.59</v>
      </c>
      <c r="H77" s="55"/>
      <c r="I77" s="74">
        <v>38610738.420000002</v>
      </c>
      <c r="J77" s="55"/>
      <c r="K77" s="74">
        <v>-28877596.59</v>
      </c>
      <c r="L77" s="55"/>
      <c r="M77" s="74">
        <v>38610738.420000002</v>
      </c>
    </row>
    <row r="78" spans="1:13" x14ac:dyDescent="0.4">
      <c r="A78" s="108"/>
      <c r="B78" s="108"/>
      <c r="C78" s="108"/>
      <c r="D78" s="108" t="s">
        <v>68</v>
      </c>
      <c r="E78" s="14"/>
      <c r="F78" s="14"/>
      <c r="G78" s="74">
        <f>SUM(G73:G77)</f>
        <v>75130868.489999995</v>
      </c>
      <c r="H78" s="72"/>
      <c r="I78" s="74">
        <f>SUM(I73:I77)</f>
        <v>540485988.41999996</v>
      </c>
      <c r="J78" s="72"/>
      <c r="K78" s="74">
        <f>SUM(K73:K77)</f>
        <v>75130868.489999995</v>
      </c>
      <c r="L78" s="72"/>
      <c r="M78" s="74">
        <f>SUM(M73:M77)</f>
        <v>540485988.41999996</v>
      </c>
    </row>
    <row r="79" spans="1:13" ht="9" hidden="1" customHeight="1" x14ac:dyDescent="0.4">
      <c r="A79" s="108"/>
      <c r="B79" s="108"/>
      <c r="C79" s="108"/>
      <c r="D79" s="108"/>
      <c r="E79" s="14"/>
      <c r="F79" s="14"/>
      <c r="G79" s="72"/>
      <c r="H79" s="72"/>
      <c r="I79" s="72"/>
      <c r="J79" s="72"/>
      <c r="K79" s="72"/>
      <c r="L79" s="72"/>
      <c r="M79" s="72"/>
    </row>
    <row r="80" spans="1:13" x14ac:dyDescent="0.4">
      <c r="A80" s="108" t="s">
        <v>53</v>
      </c>
      <c r="B80" s="108"/>
      <c r="C80" s="108"/>
      <c r="D80" s="108"/>
      <c r="E80" s="14"/>
      <c r="F80" s="14"/>
      <c r="G80" s="69">
        <v>1292036.82</v>
      </c>
      <c r="H80" s="72"/>
      <c r="I80" s="69">
        <v>12801936.619999999</v>
      </c>
      <c r="J80" s="72"/>
      <c r="K80" s="74">
        <v>0</v>
      </c>
      <c r="L80" s="72"/>
      <c r="M80" s="74">
        <v>0</v>
      </c>
    </row>
    <row r="81" spans="1:16" x14ac:dyDescent="0.4">
      <c r="A81" s="108" t="s">
        <v>12</v>
      </c>
      <c r="B81" s="108"/>
      <c r="C81" s="108"/>
      <c r="D81" s="108"/>
      <c r="E81" s="14"/>
      <c r="F81" s="14"/>
      <c r="G81" s="91">
        <f>+G78+G71+G47+G80</f>
        <v>141695754.56</v>
      </c>
      <c r="H81" s="55"/>
      <c r="I81" s="91">
        <f>+I78+I71+I47+I80</f>
        <v>600818348.59000003</v>
      </c>
      <c r="J81" s="72"/>
      <c r="K81" s="73">
        <f>+K78+K71+K47+K80</f>
        <v>-60063005.540000036</v>
      </c>
      <c r="L81" s="72"/>
      <c r="M81" s="73">
        <f>+M78+M71+M47+M80</f>
        <v>327553330.06999993</v>
      </c>
    </row>
    <row r="82" spans="1:16" x14ac:dyDescent="0.4">
      <c r="A82" s="108" t="s">
        <v>187</v>
      </c>
      <c r="B82" s="108"/>
      <c r="C82" s="108"/>
      <c r="D82" s="108"/>
      <c r="E82" s="14"/>
      <c r="F82" s="14"/>
      <c r="G82" s="67">
        <v>341495631.25999999</v>
      </c>
      <c r="H82" s="55"/>
      <c r="I82" s="67">
        <v>150221013.30000001</v>
      </c>
      <c r="J82" s="55"/>
      <c r="K82" s="55">
        <v>144066303.36000001</v>
      </c>
      <c r="L82" s="55"/>
      <c r="M82" s="55">
        <v>90042735.870000005</v>
      </c>
      <c r="O82" s="6">
        <f>-G82+'งบแสดงฐานะการเงิน Q1_65'!H12</f>
        <v>0</v>
      </c>
      <c r="P82" s="13">
        <f>K82-'งบแสดงฐานะการเงิน Q1_65'!L12</f>
        <v>0</v>
      </c>
    </row>
    <row r="83" spans="1:16" ht="18.75" thickBot="1" x14ac:dyDescent="0.45">
      <c r="A83" s="108" t="s">
        <v>188</v>
      </c>
      <c r="B83" s="108"/>
      <c r="C83" s="108"/>
      <c r="D83" s="108"/>
      <c r="E83" s="14"/>
      <c r="F83" s="14"/>
      <c r="G83" s="70">
        <f>SUM(G81:G82)</f>
        <v>483191385.81999999</v>
      </c>
      <c r="H83" s="55"/>
      <c r="I83" s="70">
        <f>SUM(I81:I82)</f>
        <v>751039361.8900001</v>
      </c>
      <c r="J83" s="55"/>
      <c r="K83" s="70">
        <f>SUM(K81:K82)</f>
        <v>84003297.819999978</v>
      </c>
      <c r="L83" s="55"/>
      <c r="M83" s="70">
        <f>SUM(M81:M82)</f>
        <v>417596065.93999994</v>
      </c>
      <c r="O83" s="13">
        <f>G83-'งบแสดงฐานะการเงิน Q1_65'!F12</f>
        <v>0</v>
      </c>
      <c r="P83" s="13">
        <f>K83-'งบแสดงฐานะการเงิน Q1_65'!J12</f>
        <v>0</v>
      </c>
    </row>
    <row r="84" spans="1:16" ht="9" customHeight="1" thickTop="1" x14ac:dyDescent="0.4">
      <c r="A84" s="108"/>
      <c r="B84" s="108"/>
      <c r="C84" s="108"/>
      <c r="D84" s="108"/>
      <c r="E84" s="14"/>
      <c r="F84" s="14"/>
      <c r="G84" s="72"/>
      <c r="H84" s="55"/>
      <c r="I84" s="72"/>
      <c r="J84" s="55"/>
      <c r="K84" s="72"/>
      <c r="L84" s="55"/>
      <c r="M84" s="72"/>
    </row>
    <row r="85" spans="1:16" hidden="1" x14ac:dyDescent="0.4">
      <c r="A85" s="66" t="s">
        <v>109</v>
      </c>
      <c r="G85" s="43"/>
      <c r="H85" s="43"/>
      <c r="I85" s="43"/>
      <c r="J85" s="43"/>
      <c r="K85" s="43"/>
      <c r="L85" s="43"/>
      <c r="M85" s="43"/>
    </row>
    <row r="86" spans="1:16" s="60" customFormat="1" hidden="1" x14ac:dyDescent="0.4">
      <c r="A86" s="108"/>
      <c r="B86" s="108" t="s">
        <v>162</v>
      </c>
      <c r="C86" s="108"/>
      <c r="D86" s="108"/>
      <c r="E86" s="14"/>
      <c r="F86" s="14"/>
      <c r="G86" s="72">
        <v>0</v>
      </c>
      <c r="H86" s="55"/>
      <c r="I86" s="72">
        <v>0</v>
      </c>
      <c r="J86" s="55"/>
      <c r="K86" s="72">
        <v>0</v>
      </c>
      <c r="L86" s="55"/>
      <c r="M86" s="72">
        <v>0</v>
      </c>
    </row>
    <row r="87" spans="1:16" s="60" customFormat="1" hidden="1" x14ac:dyDescent="0.4">
      <c r="A87" s="108"/>
      <c r="B87" s="108" t="s">
        <v>163</v>
      </c>
      <c r="C87" s="108"/>
      <c r="D87" s="108"/>
      <c r="E87" s="14"/>
      <c r="F87" s="14"/>
      <c r="G87" s="72">
        <v>0</v>
      </c>
      <c r="H87" s="55"/>
      <c r="I87" s="72">
        <v>0</v>
      </c>
      <c r="J87" s="55"/>
      <c r="K87" s="72">
        <v>0</v>
      </c>
      <c r="L87" s="55"/>
      <c r="M87" s="72">
        <v>0</v>
      </c>
    </row>
    <row r="88" spans="1:16" s="60" customFormat="1" hidden="1" x14ac:dyDescent="0.4">
      <c r="A88" s="108"/>
      <c r="B88" s="108" t="s">
        <v>164</v>
      </c>
      <c r="C88" s="108"/>
      <c r="D88" s="108"/>
      <c r="E88" s="14"/>
      <c r="F88" s="14"/>
      <c r="G88" s="72">
        <v>0</v>
      </c>
      <c r="H88" s="55"/>
      <c r="I88" s="72">
        <v>0</v>
      </c>
      <c r="J88" s="55"/>
      <c r="K88" s="72">
        <v>0</v>
      </c>
      <c r="L88" s="55"/>
      <c r="M88" s="72">
        <v>0</v>
      </c>
    </row>
    <row r="89" spans="1:16" s="60" customFormat="1" hidden="1" x14ac:dyDescent="0.4">
      <c r="A89" s="108"/>
      <c r="B89" s="108" t="s">
        <v>165</v>
      </c>
      <c r="C89" s="108"/>
      <c r="D89" s="108"/>
      <c r="E89" s="14"/>
      <c r="F89" s="14"/>
      <c r="G89" s="72">
        <v>0</v>
      </c>
      <c r="H89" s="55"/>
      <c r="I89" s="72">
        <v>0</v>
      </c>
      <c r="J89" s="55"/>
      <c r="K89" s="72">
        <v>0</v>
      </c>
      <c r="L89" s="55"/>
      <c r="M89" s="72">
        <v>0</v>
      </c>
    </row>
    <row r="90" spans="1:16" s="60" customFormat="1" x14ac:dyDescent="0.4">
      <c r="B90" s="59"/>
      <c r="D90" s="59"/>
      <c r="E90" s="59"/>
      <c r="F90" s="59"/>
      <c r="G90" s="63"/>
      <c r="H90" s="59"/>
      <c r="I90" s="61"/>
      <c r="J90" s="59"/>
      <c r="K90" s="63"/>
      <c r="L90" s="59"/>
      <c r="M90" s="63"/>
    </row>
    <row r="91" spans="1:16" s="60" customFormat="1" x14ac:dyDescent="0.4">
      <c r="A91" s="60" t="s">
        <v>109</v>
      </c>
      <c r="B91" s="59"/>
      <c r="D91" s="59"/>
      <c r="E91" s="59"/>
      <c r="F91" s="59"/>
      <c r="G91" s="63"/>
      <c r="H91" s="59"/>
      <c r="I91" s="61"/>
      <c r="J91" s="59"/>
      <c r="K91" s="63"/>
      <c r="L91" s="59"/>
      <c r="M91" s="63"/>
    </row>
    <row r="92" spans="1:16" s="60" customFormat="1" x14ac:dyDescent="0.4">
      <c r="B92" s="108" t="s">
        <v>230</v>
      </c>
      <c r="D92" s="59"/>
      <c r="E92" s="59"/>
      <c r="F92" s="59"/>
      <c r="G92" s="63">
        <v>64953028</v>
      </c>
      <c r="H92" s="59"/>
      <c r="I92" s="61">
        <v>0</v>
      </c>
      <c r="J92" s="61"/>
      <c r="K92" s="8">
        <v>0</v>
      </c>
      <c r="L92" s="61"/>
      <c r="M92" s="8">
        <v>0</v>
      </c>
    </row>
    <row r="93" spans="1:16" s="60" customFormat="1" x14ac:dyDescent="0.4">
      <c r="B93" s="59" t="s">
        <v>229</v>
      </c>
      <c r="D93" s="59"/>
      <c r="E93" s="59"/>
      <c r="F93" s="59"/>
      <c r="G93" s="66">
        <v>-64953028</v>
      </c>
      <c r="H93" s="59"/>
      <c r="I93" s="61">
        <v>0</v>
      </c>
      <c r="J93" s="61"/>
      <c r="K93" s="8">
        <v>0</v>
      </c>
      <c r="L93" s="61"/>
      <c r="M93" s="8">
        <v>0</v>
      </c>
    </row>
    <row r="94" spans="1:16" s="60" customFormat="1" x14ac:dyDescent="0.4">
      <c r="B94" s="59" t="s">
        <v>231</v>
      </c>
      <c r="D94" s="59"/>
      <c r="E94" s="59"/>
      <c r="F94" s="59"/>
      <c r="G94" s="67">
        <v>-9479988.4800000004</v>
      </c>
      <c r="H94" s="59"/>
      <c r="I94" s="61">
        <v>0</v>
      </c>
      <c r="J94" s="61"/>
      <c r="K94" s="55">
        <v>-2988.4</v>
      </c>
      <c r="L94" s="61"/>
      <c r="M94" s="8">
        <v>0</v>
      </c>
    </row>
    <row r="95" spans="1:16" x14ac:dyDescent="0.4">
      <c r="B95" s="59" t="s">
        <v>232</v>
      </c>
      <c r="C95" s="137"/>
      <c r="D95" s="137"/>
      <c r="E95" s="133"/>
      <c r="F95" s="133"/>
      <c r="G95" s="67">
        <v>9479988.4800000004</v>
      </c>
      <c r="H95" s="68"/>
      <c r="I95" s="67">
        <v>0</v>
      </c>
      <c r="J95" s="43"/>
      <c r="K95" s="55">
        <v>2988.4</v>
      </c>
      <c r="L95" s="43"/>
      <c r="M95" s="55">
        <v>0</v>
      </c>
    </row>
    <row r="96" spans="1:16" x14ac:dyDescent="0.4">
      <c r="A96" s="5"/>
    </row>
    <row r="98" spans="1:25" x14ac:dyDescent="0.4">
      <c r="A98" s="5" t="s">
        <v>170</v>
      </c>
    </row>
    <row r="107" spans="1:25" x14ac:dyDescent="0.4">
      <c r="A107" s="5"/>
    </row>
    <row r="108" spans="1:25" x14ac:dyDescent="0.4">
      <c r="A108" s="5"/>
    </row>
    <row r="109" spans="1:25" x14ac:dyDescent="0.4">
      <c r="A109" s="5"/>
    </row>
    <row r="110" spans="1:25" s="5" customFormat="1" x14ac:dyDescent="0.4">
      <c r="A110" s="134"/>
      <c r="B110" s="17" t="s">
        <v>21</v>
      </c>
      <c r="C110" s="134"/>
      <c r="D110" s="17"/>
      <c r="E110" s="134"/>
      <c r="F110" s="17" t="s">
        <v>21</v>
      </c>
      <c r="G110" s="134"/>
      <c r="H110" s="134"/>
      <c r="I110" s="134"/>
      <c r="J110" s="134"/>
      <c r="K110" s="134"/>
      <c r="L110" s="134"/>
      <c r="M110" s="134"/>
      <c r="N110" s="109"/>
      <c r="O110" s="109"/>
      <c r="P110" s="16"/>
      <c r="Q110" s="109"/>
      <c r="R110" s="109"/>
      <c r="S110" s="109"/>
      <c r="T110" s="109"/>
      <c r="U110" s="109"/>
      <c r="V110" s="109"/>
      <c r="W110" s="109"/>
      <c r="X110" s="109"/>
      <c r="Y110" s="109"/>
    </row>
    <row r="111" spans="1:25" x14ac:dyDescent="0.4">
      <c r="E111" s="54"/>
      <c r="O111" s="48"/>
    </row>
    <row r="112" spans="1:25" x14ac:dyDescent="0.4">
      <c r="A112" s="144"/>
      <c r="B112" s="144"/>
      <c r="C112" s="144"/>
      <c r="D112" s="144"/>
      <c r="E112" s="144"/>
      <c r="F112" s="144"/>
      <c r="G112" s="144"/>
      <c r="H112" s="144"/>
      <c r="I112" s="144"/>
      <c r="J112" s="144"/>
      <c r="K112" s="144"/>
      <c r="L112" s="144"/>
      <c r="M112" s="144"/>
    </row>
    <row r="113" spans="1:13" ht="16.5" customHeight="1" x14ac:dyDescent="0.4"/>
    <row r="114" spans="1:13" ht="16.5" hidden="1" customHeight="1" x14ac:dyDescent="0.4">
      <c r="A114" s="5"/>
      <c r="D114" s="136" t="s">
        <v>59</v>
      </c>
      <c r="E114" s="135"/>
      <c r="F114" s="135"/>
      <c r="G114" s="8">
        <v>483191385.81999999</v>
      </c>
      <c r="H114" s="16"/>
      <c r="I114" s="8">
        <v>751039361.88999999</v>
      </c>
      <c r="J114" s="16"/>
      <c r="K114" s="8">
        <v>84003297.819999993</v>
      </c>
      <c r="L114" s="8"/>
      <c r="M114" s="8">
        <v>417596065.94</v>
      </c>
    </row>
    <row r="115" spans="1:13" ht="16.5" hidden="1" customHeight="1" x14ac:dyDescent="0.4">
      <c r="A115" s="5"/>
      <c r="D115" s="136" t="s">
        <v>60</v>
      </c>
      <c r="E115" s="135"/>
      <c r="F115" s="135"/>
      <c r="G115" s="8">
        <f>+G114-G83</f>
        <v>0</v>
      </c>
      <c r="H115" s="8"/>
      <c r="I115" s="8">
        <f>+I114-I83</f>
        <v>0</v>
      </c>
      <c r="J115" s="8"/>
      <c r="K115" s="8">
        <f>+K114-K83</f>
        <v>0</v>
      </c>
      <c r="L115" s="8"/>
      <c r="M115" s="8">
        <f>+M114-M83</f>
        <v>0</v>
      </c>
    </row>
    <row r="116" spans="1:13" ht="16.5" customHeight="1" x14ac:dyDescent="0.4">
      <c r="A116" s="5"/>
      <c r="E116" s="135"/>
      <c r="F116" s="135"/>
    </row>
    <row r="117" spans="1:13" x14ac:dyDescent="0.4">
      <c r="E117" s="135"/>
      <c r="F117" s="135"/>
    </row>
    <row r="118" spans="1:13" x14ac:dyDescent="0.4">
      <c r="E118" s="135"/>
      <c r="F118" s="135"/>
    </row>
    <row r="119" spans="1:13" x14ac:dyDescent="0.4">
      <c r="E119" s="135"/>
      <c r="F119" s="135"/>
    </row>
    <row r="120" spans="1:13" x14ac:dyDescent="0.4">
      <c r="E120" s="135"/>
      <c r="F120" s="135"/>
    </row>
    <row r="121" spans="1:13" x14ac:dyDescent="0.4">
      <c r="E121" s="135"/>
      <c r="F121" s="135"/>
    </row>
    <row r="122" spans="1:13" x14ac:dyDescent="0.4">
      <c r="E122" s="135"/>
      <c r="F122" s="135"/>
    </row>
    <row r="123" spans="1:13" x14ac:dyDescent="0.4">
      <c r="E123" s="135"/>
      <c r="F123" s="135"/>
    </row>
    <row r="124" spans="1:13" x14ac:dyDescent="0.4">
      <c r="E124" s="135"/>
      <c r="F124" s="135"/>
    </row>
    <row r="125" spans="1:13" x14ac:dyDescent="0.4">
      <c r="E125" s="135"/>
      <c r="F125" s="135"/>
    </row>
    <row r="126" spans="1:13" x14ac:dyDescent="0.4">
      <c r="E126" s="135"/>
      <c r="F126" s="135"/>
    </row>
    <row r="127" spans="1:13" x14ac:dyDescent="0.4">
      <c r="E127" s="135"/>
      <c r="F127" s="135"/>
    </row>
    <row r="128" spans="1:13" x14ac:dyDescent="0.4">
      <c r="E128" s="135"/>
      <c r="F128" s="135"/>
    </row>
    <row r="129" spans="5:6" x14ac:dyDescent="0.4">
      <c r="E129" s="135"/>
      <c r="F129" s="135"/>
    </row>
    <row r="130" spans="5:6" x14ac:dyDescent="0.4">
      <c r="E130" s="135"/>
      <c r="F130" s="135"/>
    </row>
    <row r="131" spans="5:6" x14ac:dyDescent="0.4">
      <c r="E131" s="135"/>
      <c r="F131" s="135"/>
    </row>
    <row r="132" spans="5:6" x14ac:dyDescent="0.4">
      <c r="E132" s="135"/>
      <c r="F132" s="135"/>
    </row>
    <row r="133" spans="5:6" x14ac:dyDescent="0.4">
      <c r="E133" s="135"/>
      <c r="F133" s="135"/>
    </row>
    <row r="134" spans="5:6" x14ac:dyDescent="0.4">
      <c r="E134" s="135"/>
      <c r="F134" s="135"/>
    </row>
    <row r="135" spans="5:6" x14ac:dyDescent="0.4">
      <c r="E135" s="135"/>
      <c r="F135" s="135"/>
    </row>
    <row r="136" spans="5:6" x14ac:dyDescent="0.4">
      <c r="E136" s="135"/>
      <c r="F136" s="135"/>
    </row>
    <row r="137" spans="5:6" x14ac:dyDescent="0.4">
      <c r="E137" s="135"/>
      <c r="F137" s="135"/>
    </row>
    <row r="138" spans="5:6" x14ac:dyDescent="0.4">
      <c r="E138" s="135"/>
      <c r="F138" s="135"/>
    </row>
    <row r="139" spans="5:6" x14ac:dyDescent="0.4">
      <c r="E139" s="135"/>
      <c r="F139" s="135"/>
    </row>
    <row r="140" spans="5:6" x14ac:dyDescent="0.4">
      <c r="E140" s="135"/>
      <c r="F140" s="135"/>
    </row>
    <row r="141" spans="5:6" x14ac:dyDescent="0.4">
      <c r="E141" s="135"/>
      <c r="F141" s="135"/>
    </row>
    <row r="142" spans="5:6" x14ac:dyDescent="0.4">
      <c r="E142" s="135"/>
      <c r="F142" s="135"/>
    </row>
    <row r="143" spans="5:6" x14ac:dyDescent="0.4">
      <c r="E143" s="135"/>
      <c r="F143" s="135"/>
    </row>
    <row r="144" spans="5:6" x14ac:dyDescent="0.4">
      <c r="E144" s="135"/>
      <c r="F144" s="135"/>
    </row>
    <row r="145" spans="5:6" x14ac:dyDescent="0.4">
      <c r="E145" s="135"/>
      <c r="F145" s="135"/>
    </row>
    <row r="146" spans="5:6" x14ac:dyDescent="0.4">
      <c r="E146" s="135"/>
      <c r="F146" s="135"/>
    </row>
  </sheetData>
  <mergeCells count="17">
    <mergeCell ref="A112:M112"/>
    <mergeCell ref="G60:I60"/>
    <mergeCell ref="A55:M55"/>
    <mergeCell ref="A56:M56"/>
    <mergeCell ref="K60:M60"/>
    <mergeCell ref="G59:M59"/>
    <mergeCell ref="A57:M57"/>
    <mergeCell ref="G61:M61"/>
    <mergeCell ref="G6:M6"/>
    <mergeCell ref="G7:I7"/>
    <mergeCell ref="K1:M1"/>
    <mergeCell ref="K54:M54"/>
    <mergeCell ref="G8:M8"/>
    <mergeCell ref="A4:M4"/>
    <mergeCell ref="A2:M2"/>
    <mergeCell ref="A3:M3"/>
    <mergeCell ref="K7:M7"/>
  </mergeCells>
  <phoneticPr fontId="0" type="noConversion"/>
  <pageMargins left="0.55118110236220474" right="0" top="0.6692913385826772" bottom="0" header="0.35433070866141736" footer="0"/>
  <pageSetup paperSize="9" scale="93" firstPageNumber="8" fitToHeight="2" orientation="portrait" useFirstPageNumber="1" r:id="rId1"/>
  <headerFooter alignWithMargins="0">
    <oddFooter>&amp;C&amp;"Angsana New,Regular"&amp;P</oddFooter>
  </headerFooter>
  <rowBreaks count="1" manualBreakCount="1">
    <brk id="53" max="12" man="1"/>
  </rowBreaks>
  <ignoredErrors>
    <ignoredError sqref="H62 J62 L9 J9 H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งบแสดงฐานะการเงิน Q1_65</vt:lpstr>
      <vt:lpstr>งบกำไรขาดทุน Q1_65</vt:lpstr>
      <vt:lpstr>เปลี่ยนแปลงรวม</vt:lpstr>
      <vt:lpstr>เปลี่ยนแปลงเฉพาะ</vt:lpstr>
      <vt:lpstr>งบกระแส</vt:lpstr>
      <vt:lpstr>'งบแสดงฐานะการเงิน Q1_65'!chaiyut</vt:lpstr>
      <vt:lpstr>'งบกำไรขาดทุน Q1_65'!chaiyut</vt:lpstr>
      <vt:lpstr>งบกระแส!OLE_LINK3</vt:lpstr>
      <vt:lpstr>งบกระแส!prattana</vt:lpstr>
      <vt:lpstr>เปลี่ยนแปลงเฉพาะ!Print_Area</vt:lpstr>
      <vt:lpstr>เปลี่ยนแปลงรวม!Print_Area</vt:lpstr>
      <vt:lpstr>'งบแสดงฐานะการเงิน Q1_65'!Print_Area</vt:lpstr>
      <vt:lpstr>งบกระแส!Print_Area</vt:lpstr>
      <vt:lpstr>'งบกำไรขาดทุน Q1_65'!Print_Area</vt:lpstr>
    </vt:vector>
  </TitlesOfParts>
  <Company>Users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 Sirichaiya</cp:lastModifiedBy>
  <cp:lastPrinted>2022-05-10T06:54:39Z</cp:lastPrinted>
  <dcterms:created xsi:type="dcterms:W3CDTF">2003-04-30T06:44:25Z</dcterms:created>
  <dcterms:modified xsi:type="dcterms:W3CDTF">2022-05-10T07:00:54Z</dcterms:modified>
</cp:coreProperties>
</file>