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4\Q3-2024\"/>
    </mc:Choice>
  </mc:AlternateContent>
  <xr:revisionPtr revIDLastSave="0" documentId="13_ncr:1_{5F54882B-0B84-42AE-A269-7DBAA6694B94}" xr6:coauthVersionLast="47" xr6:coauthVersionMax="47" xr10:uidLastSave="{00000000-0000-0000-0000-000000000000}"/>
  <bookViews>
    <workbookView xWindow="-120" yWindow="-120" windowWidth="29040" windowHeight="15720" tabRatio="867" xr2:uid="{00000000-000D-0000-FFFF-FFFF00000000}"/>
  </bookViews>
  <sheets>
    <sheet name="งบฐานะการเงิน Q3_67" sheetId="53" r:id="rId1"/>
    <sheet name="เปลี่ยนแปลงรวม" sheetId="49" r:id="rId2"/>
    <sheet name="เปลี่ยนแปลงเฉพาะ" sheetId="48" r:id="rId3"/>
    <sheet name="งบกำไรขาดทุน Q3_67" sheetId="50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3">'งบกำไรขาดทุน Q3_67'!$A$1:$L$204</definedName>
    <definedName name="chaiyut" localSheetId="0">'งบฐานะการเงิน Q3_67'!$A$1:$L$142</definedName>
    <definedName name="_xlnm.Database">#REF!</definedName>
    <definedName name="OLE_LINK3" localSheetId="4">งบกระแส!$A$107</definedName>
    <definedName name="prattana" localSheetId="4">งบกระแส!$A$1:$M$108</definedName>
    <definedName name="_xlnm.Print_Area" localSheetId="2">เปลี่ยนแปลงเฉพาะ!$A$1:$V$40</definedName>
    <definedName name="_xlnm.Print_Area" localSheetId="1">เปลี่ยนแปลงรวม!$A$1:$AB$43</definedName>
    <definedName name="_xlnm.Print_Area" localSheetId="4">งบกระแส!$A$1:$M$109</definedName>
    <definedName name="_xlnm.Print_Area" localSheetId="3">'งบกำไรขาดทุน Q3_67'!$A$1:$L$204</definedName>
    <definedName name="_xlnm.Print_Area" localSheetId="0">'งบฐานะการเงิน Q3_67'!$A$1:$L$141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3" i="53" l="1"/>
  <c r="J104" i="53"/>
  <c r="J103" i="53"/>
  <c r="H103" i="53"/>
  <c r="F104" i="53"/>
  <c r="F103" i="53"/>
  <c r="L56" i="53"/>
  <c r="J57" i="53"/>
  <c r="J56" i="53"/>
  <c r="H56" i="53"/>
  <c r="F57" i="53"/>
  <c r="F56" i="53"/>
  <c r="P30" i="49" l="1"/>
  <c r="R31" i="48"/>
  <c r="V29" i="49" l="1"/>
  <c r="X29" i="49" s="1"/>
  <c r="AB29" i="49" s="1"/>
  <c r="A4" i="52"/>
  <c r="J8" i="50" l="1"/>
  <c r="J112" i="50"/>
  <c r="L176" i="50" l="1"/>
  <c r="J176" i="50"/>
  <c r="H176" i="50"/>
  <c r="F176" i="50"/>
  <c r="L170" i="50"/>
  <c r="J170" i="50"/>
  <c r="H170" i="50"/>
  <c r="F170" i="50"/>
  <c r="H163" i="50"/>
  <c r="F163" i="50"/>
  <c r="J162" i="50"/>
  <c r="F162" i="50"/>
  <c r="A158" i="50"/>
  <c r="A156" i="50"/>
  <c r="J130" i="50"/>
  <c r="L130" i="50"/>
  <c r="H130" i="50"/>
  <c r="F130" i="50"/>
  <c r="L123" i="50"/>
  <c r="H123" i="50"/>
  <c r="L113" i="50"/>
  <c r="L163" i="50" s="1"/>
  <c r="J113" i="50"/>
  <c r="J163" i="50" s="1"/>
  <c r="J123" i="50" l="1"/>
  <c r="J131" i="50" s="1"/>
  <c r="J134" i="50" s="1"/>
  <c r="J136" i="50" s="1"/>
  <c r="J165" i="50" s="1"/>
  <c r="J172" i="50" s="1"/>
  <c r="J175" i="50" s="1"/>
  <c r="J177" i="50" s="1"/>
  <c r="H131" i="50"/>
  <c r="H134" i="50" s="1"/>
  <c r="H136" i="50" s="1"/>
  <c r="H165" i="50" s="1"/>
  <c r="H172" i="50" s="1"/>
  <c r="H175" i="50" s="1"/>
  <c r="H177" i="50" s="1"/>
  <c r="L131" i="50"/>
  <c r="L134" i="50" s="1"/>
  <c r="L136" i="50" s="1"/>
  <c r="L165" i="50" s="1"/>
  <c r="L172" i="50" s="1"/>
  <c r="L175" i="50" s="1"/>
  <c r="L177" i="50" s="1"/>
  <c r="F123" i="50"/>
  <c r="F131" i="50" s="1"/>
  <c r="F134" i="50" s="1"/>
  <c r="F136" i="50" s="1"/>
  <c r="F165" i="50" s="1"/>
  <c r="F172" i="50" s="1"/>
  <c r="F175" i="50" s="1"/>
  <c r="F177" i="50" s="1"/>
  <c r="J61" i="50"/>
  <c r="H138" i="50" l="1"/>
  <c r="H145" i="50" s="1"/>
  <c r="J138" i="50"/>
  <c r="J145" i="50" s="1"/>
  <c r="F138" i="50"/>
  <c r="F145" i="50" s="1"/>
  <c r="L138" i="50"/>
  <c r="L142" i="50" s="1"/>
  <c r="J140" i="50" l="1"/>
  <c r="J142" i="50"/>
  <c r="L140" i="50"/>
  <c r="L145" i="50"/>
  <c r="H140" i="50"/>
  <c r="H142" i="50"/>
  <c r="F142" i="50"/>
  <c r="F140" i="50"/>
  <c r="V14" i="48" l="1"/>
  <c r="V13" i="49" l="1"/>
  <c r="X13" i="49" s="1"/>
  <c r="L81" i="53" l="1"/>
  <c r="L75" i="53"/>
  <c r="H81" i="53"/>
  <c r="H75" i="53"/>
  <c r="L42" i="53"/>
  <c r="L28" i="53"/>
  <c r="L7" i="53"/>
  <c r="H42" i="53"/>
  <c r="H28" i="53"/>
  <c r="L43" i="53" l="1"/>
  <c r="H83" i="53"/>
  <c r="L83" i="53"/>
  <c r="H43" i="53"/>
  <c r="V19" i="48" l="1"/>
  <c r="R18" i="48"/>
  <c r="V18" i="48" s="1"/>
  <c r="V17" i="48"/>
  <c r="V18" i="49"/>
  <c r="X18" i="49" s="1"/>
  <c r="AB18" i="49" s="1"/>
  <c r="V17" i="49"/>
  <c r="X17" i="49" s="1"/>
  <c r="AB17" i="49" s="1"/>
  <c r="V16" i="49"/>
  <c r="X16" i="49" s="1"/>
  <c r="AB16" i="49" s="1"/>
  <c r="AB13" i="49"/>
  <c r="M82" i="52"/>
  <c r="M72" i="52"/>
  <c r="I82" i="52"/>
  <c r="I72" i="52"/>
  <c r="M8" i="52"/>
  <c r="L31" i="50"/>
  <c r="L24" i="50"/>
  <c r="L9" i="50"/>
  <c r="H31" i="50"/>
  <c r="H24" i="50"/>
  <c r="L32" i="50" l="1"/>
  <c r="L35" i="50" s="1"/>
  <c r="L37" i="50" s="1"/>
  <c r="H32" i="50"/>
  <c r="H35" i="50" s="1"/>
  <c r="H37" i="50" s="1"/>
  <c r="H39" i="50" s="1"/>
  <c r="H46" i="50" l="1"/>
  <c r="H43" i="50"/>
  <c r="H41" i="50"/>
  <c r="I11" i="52"/>
  <c r="I25" i="52" s="1"/>
  <c r="I42" i="52" s="1"/>
  <c r="L39" i="50"/>
  <c r="M11" i="52"/>
  <c r="M25" i="52" s="1"/>
  <c r="M42" i="52" s="1"/>
  <c r="I46" i="52" l="1"/>
  <c r="I85" i="52" s="1"/>
  <c r="I87" i="52" s="1"/>
  <c r="M46" i="52"/>
  <c r="M85" i="52" s="1"/>
  <c r="M87" i="52" s="1"/>
  <c r="L46" i="50"/>
  <c r="L43" i="50"/>
  <c r="L41" i="50"/>
  <c r="R20" i="49" l="1"/>
  <c r="T22" i="49"/>
  <c r="T20" i="49" s="1"/>
  <c r="P19" i="49"/>
  <c r="T23" i="48"/>
  <c r="T21" i="48" s="1"/>
  <c r="R20" i="48"/>
  <c r="K110" i="52" l="1"/>
  <c r="G110" i="52"/>
  <c r="R21" i="48" l="1"/>
  <c r="P20" i="49" l="1"/>
  <c r="F28" i="53" l="1"/>
  <c r="P31" i="49"/>
  <c r="V19" i="49"/>
  <c r="J28" i="53" l="1"/>
  <c r="X19" i="49"/>
  <c r="AB19" i="49" s="1"/>
  <c r="R32" i="48" l="1"/>
  <c r="V32" i="48" s="1"/>
  <c r="V30" i="48"/>
  <c r="V31" i="49"/>
  <c r="X31" i="49" s="1"/>
  <c r="AB31" i="49" s="1"/>
  <c r="L75" i="50"/>
  <c r="L69" i="50"/>
  <c r="H75" i="50"/>
  <c r="H69" i="50"/>
  <c r="F31" i="50" l="1"/>
  <c r="J31" i="50"/>
  <c r="T34" i="49"/>
  <c r="T32" i="49" s="1"/>
  <c r="F75" i="53"/>
  <c r="V23" i="48"/>
  <c r="K8" i="52"/>
  <c r="K61" i="52" s="1"/>
  <c r="M61" i="52"/>
  <c r="L62" i="50"/>
  <c r="P86" i="52"/>
  <c r="L55" i="53"/>
  <c r="L102" i="53" s="1"/>
  <c r="J24" i="50"/>
  <c r="K72" i="52"/>
  <c r="J75" i="53"/>
  <c r="F42" i="53"/>
  <c r="J42" i="53"/>
  <c r="Z32" i="49"/>
  <c r="Z36" i="49" s="1"/>
  <c r="J9" i="50"/>
  <c r="J62" i="50" s="1"/>
  <c r="F81" i="53"/>
  <c r="J81" i="53"/>
  <c r="A56" i="52"/>
  <c r="K7" i="52"/>
  <c r="K60" i="52" s="1"/>
  <c r="G60" i="52"/>
  <c r="G61" i="52"/>
  <c r="I61" i="52"/>
  <c r="G72" i="52"/>
  <c r="G82" i="52"/>
  <c r="K82" i="52"/>
  <c r="O86" i="52"/>
  <c r="V20" i="48"/>
  <c r="D25" i="48"/>
  <c r="F25" i="48"/>
  <c r="H25" i="48"/>
  <c r="P25" i="48"/>
  <c r="V27" i="48"/>
  <c r="D35" i="48"/>
  <c r="F35" i="48"/>
  <c r="H35" i="48"/>
  <c r="P35" i="48"/>
  <c r="R24" i="49"/>
  <c r="Z24" i="49"/>
  <c r="D24" i="49"/>
  <c r="F24" i="49"/>
  <c r="H24" i="49"/>
  <c r="J24" i="49"/>
  <c r="L24" i="49"/>
  <c r="N24" i="49"/>
  <c r="V26" i="49"/>
  <c r="X26" i="49" s="1"/>
  <c r="AB26" i="49" s="1"/>
  <c r="V30" i="49"/>
  <c r="X30" i="49" s="1"/>
  <c r="R32" i="49"/>
  <c r="R36" i="49" s="1"/>
  <c r="D36" i="49"/>
  <c r="F36" i="49"/>
  <c r="H36" i="49"/>
  <c r="J36" i="49"/>
  <c r="L36" i="49"/>
  <c r="N36" i="49"/>
  <c r="F24" i="50"/>
  <c r="A55" i="50"/>
  <c r="A57" i="50"/>
  <c r="F61" i="50"/>
  <c r="F62" i="50"/>
  <c r="H62" i="50"/>
  <c r="F69" i="50"/>
  <c r="J69" i="50"/>
  <c r="F75" i="50"/>
  <c r="J75" i="50"/>
  <c r="J7" i="53"/>
  <c r="J55" i="53" s="1"/>
  <c r="J102" i="53" s="1"/>
  <c r="A50" i="53"/>
  <c r="A97" i="53" s="1"/>
  <c r="A51" i="53"/>
  <c r="A98" i="53" s="1"/>
  <c r="A52" i="53"/>
  <c r="A99" i="53" s="1"/>
  <c r="F55" i="53"/>
  <c r="F102" i="53" s="1"/>
  <c r="H55" i="53"/>
  <c r="H102" i="53" s="1"/>
  <c r="H118" i="53"/>
  <c r="H120" i="53" s="1"/>
  <c r="L118" i="53"/>
  <c r="J43" i="53" l="1"/>
  <c r="J32" i="50"/>
  <c r="J35" i="50" s="1"/>
  <c r="F43" i="53"/>
  <c r="J83" i="53"/>
  <c r="F83" i="53"/>
  <c r="F32" i="50"/>
  <c r="F35" i="50" s="1"/>
  <c r="T25" i="48"/>
  <c r="V34" i="49"/>
  <c r="X34" i="49" s="1"/>
  <c r="AB34" i="49" s="1"/>
  <c r="V22" i="49"/>
  <c r="X22" i="49" s="1"/>
  <c r="AB22" i="49" s="1"/>
  <c r="L120" i="53"/>
  <c r="W27" i="48" s="1"/>
  <c r="AD26" i="49"/>
  <c r="H121" i="53"/>
  <c r="H142" i="53" s="1"/>
  <c r="L64" i="50"/>
  <c r="L71" i="50" s="1"/>
  <c r="L74" i="50" s="1"/>
  <c r="L76" i="50" s="1"/>
  <c r="M111" i="52"/>
  <c r="H64" i="50"/>
  <c r="H71" i="50" s="1"/>
  <c r="H74" i="50" s="1"/>
  <c r="H76" i="50" s="1"/>
  <c r="I111" i="52"/>
  <c r="T36" i="49"/>
  <c r="V32" i="49"/>
  <c r="AB30" i="49"/>
  <c r="V20" i="49"/>
  <c r="T24" i="49"/>
  <c r="T35" i="48"/>
  <c r="V31" i="48"/>
  <c r="F37" i="50" l="1"/>
  <c r="F64" i="50" s="1"/>
  <c r="F71" i="50" s="1"/>
  <c r="F74" i="50" s="1"/>
  <c r="F76" i="50" s="1"/>
  <c r="J37" i="50"/>
  <c r="J64" i="50" s="1"/>
  <c r="J71" i="50" s="1"/>
  <c r="J74" i="50" s="1"/>
  <c r="J76" i="50" s="1"/>
  <c r="V24" i="49"/>
  <c r="L121" i="53"/>
  <c r="L142" i="53" s="1"/>
  <c r="P24" i="49"/>
  <c r="V36" i="49"/>
  <c r="F39" i="50" l="1"/>
  <c r="K11" i="52"/>
  <c r="K25" i="52" s="1"/>
  <c r="K42" i="52" s="1"/>
  <c r="G11" i="52"/>
  <c r="G25" i="52" s="1"/>
  <c r="G42" i="52" s="1"/>
  <c r="J39" i="50"/>
  <c r="X20" i="49"/>
  <c r="V21" i="48"/>
  <c r="V25" i="48" s="1"/>
  <c r="W25" i="48" s="1"/>
  <c r="R25" i="48"/>
  <c r="G46" i="52" l="1"/>
  <c r="K46" i="52"/>
  <c r="J46" i="50"/>
  <c r="J43" i="50"/>
  <c r="F46" i="50"/>
  <c r="F43" i="50"/>
  <c r="F41" i="50"/>
  <c r="P32" i="49"/>
  <c r="P36" i="49" s="1"/>
  <c r="F118" i="53" s="1"/>
  <c r="F120" i="53" s="1"/>
  <c r="F121" i="53" s="1"/>
  <c r="F142" i="53" s="1"/>
  <c r="R33" i="48"/>
  <c r="J41" i="50"/>
  <c r="AB20" i="49"/>
  <c r="AB24" i="49" s="1"/>
  <c r="X24" i="49"/>
  <c r="G85" i="52" l="1"/>
  <c r="G87" i="52" s="1"/>
  <c r="G111" i="52" s="1"/>
  <c r="K85" i="52"/>
  <c r="K87" i="52" s="1"/>
  <c r="X32" i="49"/>
  <c r="AB32" i="49" s="1"/>
  <c r="AB36" i="49" s="1"/>
  <c r="AD36" i="49" s="1"/>
  <c r="R35" i="48"/>
  <c r="J118" i="53" s="1"/>
  <c r="J120" i="53" s="1"/>
  <c r="J121" i="53" s="1"/>
  <c r="J142" i="53" s="1"/>
  <c r="V33" i="48"/>
  <c r="V35" i="48" s="1"/>
  <c r="P87" i="52" l="1"/>
  <c r="K111" i="52"/>
  <c r="O87" i="52"/>
  <c r="X36" i="49"/>
  <c r="W35" i="48"/>
</calcChain>
</file>

<file path=xl/sharedStrings.xml><?xml version="1.0" encoding="utf-8"?>
<sst xmlns="http://schemas.openxmlformats.org/spreadsheetml/2006/main" count="442" uniqueCount="247">
  <si>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</si>
  <si>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</si>
  <si>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</si>
  <si>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</si>
  <si>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</si>
  <si>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</si>
  <si>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</si>
  <si>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</si>
  <si>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</si>
  <si>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</si>
  <si>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</si>
  <si>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</si>
  <si>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</si>
  <si>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</si>
  <si>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</si>
  <si>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</si>
  <si>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</si>
  <si>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</si>
  <si>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</si>
  <si>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</si>
  <si>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</si>
  <si>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</si>
  <si>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</si>
  <si>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</si>
  <si>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</si>
  <si>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</si>
  <si>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</si>
  <si>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</si>
  <si>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</si>
  <si>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</si>
  <si>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</si>
  <si>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</si>
  <si>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</si>
  <si>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</si>
  <si>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</si>
  <si>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</si>
  <si>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</si>
  <si>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</si>
  <si>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</si>
  <si>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</si>
  <si>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</si>
  <si>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</si>
  <si>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</si>
  <si>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</si>
  <si>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</si>
  <si>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</si>
  <si>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</si>
  <si>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</si>
  <si>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</si>
  <si>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</si>
  <si>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</si>
  <si>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</si>
  <si>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</si>
  <si>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</si>
  <si>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</si>
  <si>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</si>
  <si>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</si>
  <si>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</si>
  <si>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</si>
  <si>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</si>
  <si>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</si>
  <si>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</si>
  <si>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</si>
  <si>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</si>
  <si>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</si>
  <si>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</si>
  <si>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</si>
  <si>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</si>
  <si>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</si>
  <si>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</si>
  <si>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</si>
  <si>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</si>
  <si>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</si>
  <si>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</si>
  <si>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</si>
  <si>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</si>
  <si>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</si>
  <si>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</si>
  <si>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</si>
  <si>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</si>
  <si>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</si>
  <si>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</si>
  <si>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</si>
  <si>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</si>
  <si>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</si>
  <si>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</si>
  <si>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</si>
  <si>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</si>
  <si>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</si>
  <si>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</si>
  <si>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</si>
  <si>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</si>
  <si>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</si>
  <si>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</si>
  <si>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</si>
  <si>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</si>
  <si>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</si>
  <si>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</si>
  <si>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</si>
  <si>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</si>
  <si>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</si>
  <si>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</si>
  <si>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</si>
  <si>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</si>
  <si>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</si>
  <si>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</si>
  <si>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</si>
  <si>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</si>
  <si>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</si>
  <si>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</si>
  <si>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</si>
  <si>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</si>
  <si>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</si>
  <si>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</si>
  <si>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</si>
  <si>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</si>
  <si>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</si>
  <si>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สินทรัพย์ภาษีเงินได้รอตัดบัญชี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</si>
  <si>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</si>
  <si>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</si>
  <si>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</si>
  <si>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</si>
  <si>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</si>
  <si>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</si>
  <si>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</si>
  <si>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</si>
  <si>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</si>
  <si>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</si>
  <si>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</si>
  <si>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</si>
  <si>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</si>
  <si>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</si>
  <si>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</si>
  <si>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</si>
  <si>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</si>
  <si>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</si>
  <si>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</si>
  <si>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</si>
  <si>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</si>
  <si>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</si>
  <si>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</si>
  <si>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</si>
  <si>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</si>
  <si>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</si>
  <si>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</si>
  <si>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</si>
  <si>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</si>
  <si>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</si>
  <si>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</si>
  <si>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 xml:space="preserve">     เพิ่มทุนจากการใช้สิทธิตามใบสำคัญแสดงสิทธิ</t>
  </si>
  <si>
    <t xml:space="preserve">      จัดสรรกำไรสะสมเป็นสำรองตามกฎหมาย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</si>
  <si>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</si>
  <si>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</si>
  <si>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</si>
  <si>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t>ลูกหนี้หมุนเวียนอื่น</t>
  </si>
  <si>
    <t>สินทรัพย์ทางการเงินไม่หมุนเวียนอื่น</t>
  </si>
  <si>
    <t>เจ้าหนี้หมุนเวียนอื่น</t>
  </si>
  <si>
    <t xml:space="preserve">ประมาณการหนี้สินไม่หมุนเวียน - </t>
  </si>
  <si>
    <t xml:space="preserve"> - สำหรับผลประโยชน์พนักงาน</t>
  </si>
  <si>
    <t>ขาดทุนที่ยังไม่เกิดขึ้นจากการวัดมูลค่าสินทรัพย์ทางการเงินอื่น</t>
  </si>
  <si>
    <t>ขาดทุน (กำไร) ที่ยังไม่เกิดขึ้นจากการวัดมูลค่าสินทรัพย์ทางการเงินอื่น</t>
  </si>
  <si>
    <t>สินทรัพย์ทางการเงินไม่หมุนเวียนอื่น (เพิ่มขึ้น) ลดลง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</si>
  <si>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</si>
  <si>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</si>
  <si>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</si>
  <si>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เงินกู้ยืม</t>
  </si>
  <si>
    <t>กำไรจากอัตราแลกเปลี่ยน</t>
  </si>
  <si>
    <t>สินทรัพย์สิทธิการใช้</t>
  </si>
  <si>
    <t>หนี้สินจากสัญญาเช่าการเงิน -</t>
  </si>
  <si>
    <t xml:space="preserve"> - ที่ถึงกำหนดชำระภายในหนึ่งปี</t>
  </si>
  <si>
    <t>สินทรัพย์สิทธิการใช้ (เพิ่มขึ้น) ลดลง</t>
  </si>
  <si>
    <t>หนี้สินตามสัญญาเช่าการเงิน</t>
  </si>
  <si>
    <t xml:space="preserve">    เพิ่มทุนเพื่อรองรับการจ่ายหุ้นปันผล</t>
  </si>
  <si>
    <t xml:space="preserve">     เพิ่มทุนเพื่อรองรับการจ่ายหุ้นปันผล</t>
  </si>
  <si>
    <t>เจ้าหนี้หมุนเวียนอื่น -กิจการที่เกี่ยวข้องกัน</t>
  </si>
  <si>
    <t>จ่ายเงินปันผลให้กับผู้ถือหุ้นของบริษัท</t>
  </si>
  <si>
    <t>เงินลงทุนบริษัทย่อย (เพิ่มขึ้น) ลดลง</t>
  </si>
  <si>
    <t>กำไร(ขาดทุน)ก่อนต้นทุนทางการเงินและภาษีเงินได้</t>
  </si>
  <si>
    <t>กำไรก่อนค่าใช้จ่ายภาษีเงินได้</t>
  </si>
  <si>
    <t>กำไรจากการขายสินทรัพย์ทางการเงินอื่น</t>
  </si>
  <si>
    <t>31 ธันวาคม 2566</t>
  </si>
  <si>
    <t>2566</t>
  </si>
  <si>
    <t>ยอดคงเหลือ ณ วันที่  1 มกราคม 2566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</si>
  <si>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</si>
  <si>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>7 , 12</t>
  </si>
  <si>
    <t>ภาษีเงินได้นิติบุคคลจ่ายล่วงหน้า</t>
  </si>
  <si>
    <t>กลับรายการขาดทุนจากมูลค่าสินค้าคงเหลือลดลง</t>
  </si>
  <si>
    <t>ขาดทุน (กำไร) จากมูลค่าสินค้าคงเหลือลดลง (โอนกลับ)</t>
  </si>
  <si>
    <t>เจ้าหนี้การค้า -กิจการที่เกี่ยวข้องกัน</t>
  </si>
  <si>
    <t>13,14,16</t>
  </si>
  <si>
    <t>เงินลงทุนในบริษัทร่วม</t>
  </si>
  <si>
    <t>เงินลงทุนในบริษัทร่วม (เพิ่มขึ้น) ลดลง</t>
  </si>
  <si>
    <t>ส่วนแบ่งกำไร (ขาดทุน) จากเงินลงทุนในบริษัทร่วม</t>
  </si>
  <si>
    <t>ส่วนแบ่งขาดทุนจากเงินลงทุนในบริษัทร่วม</t>
  </si>
  <si>
    <t>เงินสดจ่ายหนี้สินตามสัญญาเช่า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</si>
  <si>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</si>
  <si>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</si>
  <si>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</si>
  <si>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</si>
  <si>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(ยังไม่ได้ตรวจสอบ / สอบทานแล้ว)</t>
  </si>
  <si>
    <t>ยอดคงเหลือ ณ วันที่  1 มกราคม 2567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</si>
  <si>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</si>
  <si>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</si>
  <si>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</si>
  <si>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</si>
  <si>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</si>
  <si>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รายได้จากสินค้าคงเหลือสินทรัพย์ดิจิทัล</t>
  </si>
  <si>
    <t xml:space="preserve">      กำไรขาดทุนเบ็ดเสร็จรวมสำหรับงวด</t>
  </si>
  <si>
    <t>2567</t>
  </si>
  <si>
    <t>ค่าเสื่อมราคา</t>
  </si>
  <si>
    <t>ค่าใช้จ่ายภาษีเงินได้ของงวดปัจจุบัน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</si>
  <si>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</si>
  <si>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</si>
  <si>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 xml:space="preserve">ขาดทุน (กำไร) จากสินค้าคงเหลือสินทรัพย์ดิจิทัล </t>
  </si>
  <si>
    <t xml:space="preserve">สินทรัพย์ไม่มีตัวตน </t>
  </si>
  <si>
    <t>สินทรัพย์ไม่มีตัวตน (เพิ่มขึ้น) ลงดลง</t>
  </si>
  <si>
    <t xml:space="preserve">ขาดทุนจากการแลกเปลี่ยนสินค้าคงเหลือสินทรัพย์ดิจิทัล </t>
  </si>
  <si>
    <t>งบฐานะการเงิน</t>
  </si>
  <si>
    <t>งบการเปลี่ยนแปลงส่วนของผู้ถือหุ้น</t>
  </si>
  <si>
    <t>กำไรจากการแลกเปลี่ยนสินค้าคงเหลือสินทรัพย์ดิจิทัล</t>
  </si>
  <si>
    <t>ซื้ออาคารและอุปกรณ์</t>
  </si>
  <si>
    <t>อาคาร และอุปกรณ์-สุทธิ</t>
  </si>
  <si>
    <t>- หุ้นสามัญ  13,156,835,895  หุ้น ในปี 2566</t>
  </si>
  <si>
    <t>- หุ้นสามัญ  13,262,835,895  หุ้น ในปี 2567</t>
  </si>
  <si>
    <t>เงินปันผล</t>
  </si>
  <si>
    <t>กำไรจากการขายสินทรัพย์ทางการเงินไม่หมุนเวียน</t>
  </si>
  <si>
    <t>ขาดทุนจากมูลค่าสินค้าคงเหลือลดลง</t>
  </si>
  <si>
    <t>สินค้าคงเหลือ</t>
  </si>
  <si>
    <t xml:space="preserve">สินค้าคงเหลือ </t>
  </si>
  <si>
    <t>ค่าเผื่อด้อยค่าสินทรัพย์ไม่มีตัวตน</t>
  </si>
  <si>
    <t>เงินสดจากการดำเนินงาน</t>
  </si>
  <si>
    <t>เงินสดจ่ายผลประโชยน์พนักงาน</t>
  </si>
  <si>
    <t>30 กันยายน 2567</t>
  </si>
  <si>
    <t>ณ วันที่ 30 กันยายน 2567</t>
  </si>
  <si>
    <t>- หุ้นสามัญ  9,315,208,558  หุ้น ในปี 2566</t>
  </si>
  <si>
    <t>- หุ้นสามัญ  10,800,820,471  หุ้น ในปี 2567</t>
  </si>
  <si>
    <t>สำหรับงวดเก้าเดือนสิ้นสุดวันที่ 30 กันยายน 2567</t>
  </si>
  <si>
    <t>ยอดคงเหลือ ณ วันที่ 30 กันยายน 2566</t>
  </si>
  <si>
    <t>ยอดคงเหลือ ณ วันที่ 30 กันยายน 2567</t>
  </si>
  <si>
    <t>สำหรับงวดเก้าเดือนสิ้นสุดวันที่ 30 กันยายน</t>
  </si>
  <si>
    <t>สำหรับงวดสามเดือนสิ้นสุดวันที่ 30 กันยายน 2567</t>
  </si>
  <si>
    <t>สำหรับงวดสามเดือนสิ้นสุดวันที่ 30 กันยายน</t>
  </si>
  <si>
    <t xml:space="preserve">      เพิ่มทุนจากการใช้สิทธิตามใบสำคัญแสดงสิทธิ</t>
  </si>
  <si>
    <t>กำไรที่ยังไม่เกิดขึ้นจากการวัดมูลค่าสินทรัพย์ทางการเงินอื่น</t>
  </si>
  <si>
    <t>รายได้(ค่าใช้จ่าย)ภาษีเงินได้</t>
  </si>
  <si>
    <t>สินค้าคงเหลือสินทรัพย์ดิจิทัล  เพิ่มขึ้น (ลดลง)</t>
  </si>
  <si>
    <t>สินทรัพย์ไม่มีตัวตน  เพิ่มขึ้น (ลดลง)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</si>
</sst>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_-* #,##0_-;\-* #,##0_-;_-* &quot;-&quot;??_-;_-@_-"/>
    <numFmt numFmtId="174" formatCode="_(* #,##0.000_);_(* \(#,##0.000\);_(* &quot;-&quot;??_);_(@_)"/>
    <numFmt numFmtId="175" formatCode="#,##0.000_);\(#,##0.000\)"/>
    <numFmt numFmtId="176" formatCode="0.000"/>
  </numFmts>
  <fonts count="35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4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1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  <xf numFmtId="0" fontId="1" fillId="0" borderId="0"/>
  </cellStyleXfs>
  <cellXfs count="115">
    <xf numFmtId="0" fontId="0" fillId="0" borderId="0" xfId="0"/>
    <xf numFmtId="0" fontId="2" fillId="0" borderId="0" xfId="0" applyFont="1"/>
    <xf numFmtId="43" fontId="2" fillId="0" borderId="0" xfId="19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19" applyNumberFormat="1" applyFont="1" applyFill="1"/>
    <xf numFmtId="0" fontId="3" fillId="0" borderId="0" xfId="0" applyFont="1" applyAlignment="1">
      <alignment horizontal="center"/>
    </xf>
    <xf numFmtId="43" fontId="3" fillId="0" borderId="0" xfId="19" applyFont="1" applyFill="1"/>
    <xf numFmtId="166" fontId="3" fillId="0" borderId="0" xfId="19" applyNumberFormat="1" applyFont="1" applyFill="1" applyBorder="1"/>
    <xf numFmtId="43" fontId="3" fillId="0" borderId="0" xfId="19" applyFont="1" applyFill="1" applyBorder="1"/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9" quotePrefix="1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  <xf numFmtId="43" fontId="3" fillId="0" borderId="0" xfId="19" applyFont="1" applyFill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6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166" fontId="3" fillId="0" borderId="0" xfId="19" applyNumberFormat="1" applyFont="1" applyFill="1" applyAlignment="1"/>
    <xf numFmtId="166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/>
    <xf numFmtId="166" fontId="7" fillId="0" borderId="0" xfId="19" applyNumberFormat="1" applyFont="1" applyFill="1" applyAlignment="1">
      <alignment horizontal="center"/>
    </xf>
    <xf numFmtId="166" fontId="7" fillId="0" borderId="12" xfId="19" applyNumberFormat="1" applyFont="1" applyFill="1" applyBorder="1" applyAlignment="1">
      <alignment horizontal="center"/>
    </xf>
    <xf numFmtId="0" fontId="4" fillId="0" borderId="0" xfId="0" applyFont="1"/>
    <xf numFmtId="2" fontId="3" fillId="0" borderId="0" xfId="0" applyNumberFormat="1" applyFont="1"/>
    <xf numFmtId="43" fontId="3" fillId="0" borderId="0" xfId="0" applyNumberFormat="1" applyFont="1"/>
    <xf numFmtId="166" fontId="7" fillId="0" borderId="0" xfId="19" applyNumberFormat="1" applyFont="1" applyFill="1" applyBorder="1" applyAlignment="1">
      <alignment horizontal="center" vertical="top" wrapText="1"/>
    </xf>
    <xf numFmtId="166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73" fontId="15" fillId="0" borderId="0" xfId="19" applyNumberFormat="1" applyFont="1" applyFill="1" applyBorder="1"/>
    <xf numFmtId="166" fontId="6" fillId="0" borderId="0" xfId="19" applyNumberFormat="1" applyFont="1" applyFill="1" applyBorder="1" applyAlignment="1">
      <alignment horizontal="center" vertical="top" wrapText="1"/>
    </xf>
    <xf numFmtId="166" fontId="3" fillId="0" borderId="13" xfId="19" applyNumberFormat="1" applyFont="1" applyFill="1" applyBorder="1" applyAlignment="1">
      <alignment horizontal="center"/>
    </xf>
    <xf numFmtId="43" fontId="17" fillId="0" borderId="0" xfId="19" applyFont="1" applyFill="1"/>
    <xf numFmtId="166" fontId="3" fillId="0" borderId="0" xfId="19" applyNumberFormat="1" applyFont="1" applyFill="1" applyBorder="1" applyAlignment="1">
      <alignment horizontal="left"/>
    </xf>
    <xf numFmtId="39" fontId="3" fillId="0" borderId="0" xfId="0" applyNumberFormat="1" applyFont="1"/>
    <xf numFmtId="43" fontId="3" fillId="0" borderId="0" xfId="19" applyFont="1" applyFill="1" applyAlignment="1">
      <alignment horizontal="right"/>
    </xf>
    <xf numFmtId="43" fontId="3" fillId="0" borderId="14" xfId="19" applyFont="1" applyFill="1" applyBorder="1"/>
    <xf numFmtId="43" fontId="3" fillId="0" borderId="15" xfId="19" applyFont="1" applyFill="1" applyBorder="1"/>
    <xf numFmtId="43" fontId="3" fillId="0" borderId="0" xfId="0" applyNumberFormat="1" applyFont="1" applyAlignment="1">
      <alignment horizontal="center"/>
    </xf>
    <xf numFmtId="43" fontId="3" fillId="0" borderId="0" xfId="19" applyFont="1" applyFill="1" applyBorder="1" applyAlignment="1">
      <alignment horizontal="right"/>
    </xf>
    <xf numFmtId="43" fontId="3" fillId="0" borderId="12" xfId="19" applyFont="1" applyFill="1" applyBorder="1"/>
    <xf numFmtId="43" fontId="3" fillId="0" borderId="12" xfId="19" applyFont="1" applyFill="1" applyBorder="1" applyAlignment="1">
      <alignment horizontal="right"/>
    </xf>
    <xf numFmtId="43" fontId="3" fillId="0" borderId="15" xfId="19" applyFont="1" applyFill="1" applyBorder="1" applyAlignment="1">
      <alignment horizontal="right"/>
    </xf>
    <xf numFmtId="43" fontId="15" fillId="0" borderId="0" xfId="19" applyFont="1" applyFill="1"/>
    <xf numFmtId="43" fontId="15" fillId="0" borderId="0" xfId="19" applyFont="1" applyFill="1" applyBorder="1"/>
    <xf numFmtId="43" fontId="3" fillId="0" borderId="16" xfId="19" applyFont="1" applyFill="1" applyBorder="1"/>
    <xf numFmtId="43" fontId="3" fillId="0" borderId="14" xfId="19" applyFont="1" applyFill="1" applyBorder="1" applyAlignment="1">
      <alignment horizontal="right"/>
    </xf>
    <xf numFmtId="165" fontId="3" fillId="0" borderId="17" xfId="19" applyNumberFormat="1" applyFont="1" applyFill="1" applyBorder="1"/>
    <xf numFmtId="49" fontId="3" fillId="0" borderId="0" xfId="19" applyNumberFormat="1" applyFont="1" applyFill="1" applyBorder="1" applyAlignment="1">
      <alignment horizontal="center"/>
    </xf>
    <xf numFmtId="43" fontId="3" fillId="0" borderId="13" xfId="19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6" fontId="7" fillId="0" borderId="0" xfId="19" applyNumberFormat="1" applyFont="1" applyFill="1" applyBorder="1" applyAlignment="1">
      <alignment horizontal="center"/>
    </xf>
    <xf numFmtId="164" fontId="3" fillId="0" borderId="0" xfId="19" applyNumberFormat="1" applyFont="1" applyFill="1"/>
    <xf numFmtId="0" fontId="3" fillId="0" borderId="12" xfId="0" applyFont="1" applyBorder="1" applyAlignment="1">
      <alignment horizontal="center"/>
    </xf>
    <xf numFmtId="166" fontId="3" fillId="0" borderId="0" xfId="19" applyNumberFormat="1" applyFont="1" applyFill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0" fontId="3" fillId="0" borderId="16" xfId="19" applyNumberFormat="1" applyFont="1" applyFill="1" applyBorder="1"/>
    <xf numFmtId="175" fontId="3" fillId="0" borderId="16" xfId="19" applyNumberFormat="1" applyFont="1" applyFill="1" applyBorder="1"/>
    <xf numFmtId="176" fontId="3" fillId="0" borderId="16" xfId="19" applyNumberFormat="1" applyFont="1" applyFill="1" applyBorder="1"/>
    <xf numFmtId="166" fontId="3" fillId="0" borderId="0" xfId="0" applyNumberFormat="1" applyFont="1" applyAlignment="1">
      <alignment horizontal="right"/>
    </xf>
    <xf numFmtId="43" fontId="3" fillId="0" borderId="0" xfId="0" applyNumberFormat="1" applyFont="1" applyAlignment="1">
      <alignment horizontal="right"/>
    </xf>
    <xf numFmtId="167" fontId="3" fillId="0" borderId="0" xfId="0" applyNumberFormat="1" applyFont="1"/>
    <xf numFmtId="168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6" fontId="3" fillId="0" borderId="0" xfId="0" applyNumberFormat="1" applyFont="1"/>
    <xf numFmtId="0" fontId="7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quotePrefix="1" applyFont="1"/>
    <xf numFmtId="43" fontId="3" fillId="0" borderId="16" xfId="0" applyNumberFormat="1" applyFont="1" applyBorder="1" applyAlignment="1">
      <alignment horizontal="right"/>
    </xf>
    <xf numFmtId="43" fontId="3" fillId="0" borderId="12" xfId="0" applyNumberFormat="1" applyFont="1" applyBorder="1" applyAlignment="1">
      <alignment horizontal="right"/>
    </xf>
    <xf numFmtId="0" fontId="17" fillId="0" borderId="0" xfId="0" applyFont="1"/>
    <xf numFmtId="167" fontId="3" fillId="0" borderId="0" xfId="0" applyNumberFormat="1" applyFont="1" applyAlignment="1">
      <alignment horizontal="center"/>
    </xf>
    <xf numFmtId="167" fontId="7" fillId="0" borderId="0" xfId="0" applyNumberFormat="1" applyFont="1"/>
    <xf numFmtId="39" fontId="17" fillId="0" borderId="0" xfId="0" applyNumberFormat="1" applyFont="1"/>
    <xf numFmtId="38" fontId="3" fillId="0" borderId="0" xfId="53" applyNumberFormat="1" applyFont="1" applyAlignment="1">
      <alignment vertical="center"/>
    </xf>
    <xf numFmtId="166" fontId="14" fillId="0" borderId="0" xfId="0" applyNumberFormat="1" applyFont="1"/>
    <xf numFmtId="166" fontId="15" fillId="0" borderId="0" xfId="0" applyNumberFormat="1" applyFont="1"/>
    <xf numFmtId="4" fontId="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43" fontId="3" fillId="0" borderId="15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  <xf numFmtId="43" fontId="15" fillId="0" borderId="0" xfId="0" applyNumberFormat="1" applyFont="1"/>
    <xf numFmtId="167" fontId="15" fillId="0" borderId="0" xfId="0" applyNumberFormat="1" applyFont="1"/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74" fontId="3" fillId="0" borderId="0" xfId="0" applyNumberFormat="1" applyFont="1" applyAlignment="1">
      <alignment horizontal="right"/>
    </xf>
    <xf numFmtId="174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166" fontId="3" fillId="0" borderId="0" xfId="19" applyNumberFormat="1" applyFont="1" applyFill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6" fontId="3" fillId="0" borderId="12" xfId="19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9" applyNumberFormat="1" applyFont="1" applyFill="1" applyBorder="1" applyAlignment="1">
      <alignment horizontal="right" vertical="center" wrapText="1"/>
    </xf>
    <xf numFmtId="166" fontId="3" fillId="0" borderId="12" xfId="0" applyNumberFormat="1" applyFont="1" applyBorder="1" applyAlignment="1">
      <alignment horizontal="center"/>
    </xf>
    <xf numFmtId="166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/>
    </xf>
    <xf numFmtId="166" fontId="3" fillId="0" borderId="0" xfId="19" applyNumberFormat="1" applyFont="1" applyFill="1" applyBorder="1" applyAlignment="1">
      <alignment horizontal="center" vertical="center" wrapText="1"/>
    </xf>
  </cellXfs>
  <cellStyles count="54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Normal 4" xfId="53" xr:uid="{B1FB8552-AC17-4E1A-A31B-7C3CF328B815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มายเหตุ 2" xfId="52" xr:uid="{EDDF73FC-EAC7-4475-AE81-2EFF6AF3D41B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4"/>
  <sheetViews>
    <sheetView tabSelected="1" view="pageBreakPreview" zoomScaleNormal="100" zoomScaleSheetLayoutView="100" workbookViewId="0">
      <selection activeCell="C8" sqref="C8"/>
    </sheetView>
  </sheetViews>
  <sheetFormatPr defaultColWidth="9.140625" defaultRowHeight="18" x14ac:dyDescent="0.4"/>
  <cols>
    <col min="1" max="2" width="2.7109375" style="4" customWidth="1"/>
    <col min="3" max="3" width="32.85546875" style="4" customWidth="1"/>
    <col min="4" max="4" width="6.28515625" style="6" customWidth="1"/>
    <col min="5" max="5" width="0.85546875" style="6" customWidth="1"/>
    <col min="6" max="6" width="12.85546875" style="6" customWidth="1"/>
    <col min="7" max="7" width="0.7109375" style="6" customWidth="1"/>
    <col min="8" max="8" width="12.85546875" style="6" customWidth="1"/>
    <col min="9" max="9" width="0.85546875" style="4" customWidth="1"/>
    <col min="10" max="10" width="12.85546875" style="5" customWidth="1"/>
    <col min="11" max="11" width="1" style="5" customWidth="1"/>
    <col min="12" max="12" width="12.85546875" style="5" customWidth="1"/>
    <col min="13" max="13" width="2.7109375" style="4" customWidth="1"/>
    <col min="14" max="14" width="13.85546875" style="4" customWidth="1"/>
    <col min="15" max="15" width="2.7109375" style="4" customWidth="1"/>
    <col min="16" max="16" width="14.5703125" style="4" customWidth="1"/>
    <col min="17" max="17" width="11" style="4" customWidth="1"/>
    <col min="18" max="16384" width="9.140625" style="4"/>
  </cols>
  <sheetData>
    <row r="1" spans="1:12" ht="9.75" customHeight="1" x14ac:dyDescent="0.4">
      <c r="D1" s="14"/>
      <c r="E1" s="14"/>
      <c r="F1" s="8"/>
      <c r="G1" s="8"/>
      <c r="H1" s="8"/>
      <c r="J1" s="8"/>
      <c r="K1" s="8"/>
      <c r="L1" s="8"/>
    </row>
    <row r="2" spans="1:12" x14ac:dyDescent="0.4">
      <c r="A2" s="102" t="s">
        <v>51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ht="18" customHeight="1" x14ac:dyDescent="0.4">
      <c r="A3" s="102" t="s">
        <v>217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12" ht="20.25" customHeight="1" x14ac:dyDescent="0.4">
      <c r="A4" s="102" t="s">
        <v>233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</row>
    <row r="5" spans="1:12" x14ac:dyDescent="0.4">
      <c r="A5" s="6"/>
      <c r="B5" s="6"/>
      <c r="F5" s="103" t="s">
        <v>12</v>
      </c>
      <c r="G5" s="103"/>
      <c r="H5" s="103"/>
      <c r="I5" s="103"/>
      <c r="J5" s="103"/>
      <c r="K5" s="103"/>
      <c r="L5" s="103"/>
    </row>
    <row r="6" spans="1:12" x14ac:dyDescent="0.4">
      <c r="F6" s="104" t="s">
        <v>33</v>
      </c>
      <c r="G6" s="104"/>
      <c r="H6" s="104"/>
      <c r="J6" s="105" t="s">
        <v>34</v>
      </c>
      <c r="K6" s="105"/>
      <c r="L6" s="105"/>
    </row>
    <row r="7" spans="1:12" x14ac:dyDescent="0.4">
      <c r="D7" s="61" t="s">
        <v>39</v>
      </c>
      <c r="F7" s="18" t="s">
        <v>232</v>
      </c>
      <c r="G7" s="12"/>
      <c r="H7" s="18" t="s">
        <v>180</v>
      </c>
      <c r="J7" s="18" t="str">
        <f>+F7</f>
        <v>30 กันยายน 2567</v>
      </c>
      <c r="K7" s="12"/>
      <c r="L7" s="18" t="str">
        <f>+H7</f>
        <v>31 ธันวาคม 2566</v>
      </c>
    </row>
    <row r="8" spans="1:12" s="73" customFormat="1" ht="18" customHeight="1" x14ac:dyDescent="0.35">
      <c r="F8" s="36" t="s">
        <v>195</v>
      </c>
      <c r="G8" s="36"/>
      <c r="H8" s="36" t="s">
        <v>196</v>
      </c>
      <c r="I8" s="75"/>
      <c r="J8" s="36" t="s">
        <v>195</v>
      </c>
      <c r="K8" s="36"/>
      <c r="L8" s="36" t="s">
        <v>196</v>
      </c>
    </row>
    <row r="9" spans="1:12" s="73" customFormat="1" ht="18" customHeight="1" x14ac:dyDescent="0.35">
      <c r="F9" s="36" t="s">
        <v>197</v>
      </c>
      <c r="G9" s="36"/>
      <c r="H9" s="36"/>
      <c r="I9" s="75"/>
      <c r="J9" s="36" t="s">
        <v>197</v>
      </c>
      <c r="K9" s="36"/>
      <c r="L9" s="36"/>
    </row>
    <row r="10" spans="1:12" ht="18" customHeight="1" x14ac:dyDescent="0.4">
      <c r="A10" s="106" t="s">
        <v>4</v>
      </c>
      <c r="B10" s="106"/>
      <c r="C10" s="106"/>
      <c r="F10" s="4"/>
      <c r="G10" s="4"/>
      <c r="H10" s="4"/>
      <c r="J10" s="30"/>
      <c r="K10" s="30"/>
      <c r="L10" s="30"/>
    </row>
    <row r="11" spans="1:12" x14ac:dyDescent="0.4">
      <c r="A11" s="4" t="s">
        <v>5</v>
      </c>
      <c r="F11" s="3"/>
      <c r="G11" s="3"/>
      <c r="H11" s="3"/>
    </row>
    <row r="12" spans="1:12" x14ac:dyDescent="0.4">
      <c r="B12" s="4" t="s">
        <v>13</v>
      </c>
      <c r="D12" s="6">
        <v>3</v>
      </c>
      <c r="F12" s="41">
        <v>222930131.52000001</v>
      </c>
      <c r="G12" s="41"/>
      <c r="H12" s="41">
        <v>414056925.31999999</v>
      </c>
      <c r="I12" s="28"/>
      <c r="J12" s="7">
        <v>61255564.57</v>
      </c>
      <c r="K12" s="7"/>
      <c r="L12" s="7">
        <v>290505114.75999999</v>
      </c>
    </row>
    <row r="13" spans="1:12" x14ac:dyDescent="0.4">
      <c r="B13" s="4" t="s">
        <v>86</v>
      </c>
      <c r="F13" s="41"/>
      <c r="G13" s="41"/>
      <c r="H13" s="41"/>
      <c r="I13" s="28"/>
      <c r="J13" s="7"/>
      <c r="K13" s="7"/>
      <c r="L13" s="7"/>
    </row>
    <row r="14" spans="1:12" x14ac:dyDescent="0.4">
      <c r="C14" s="4" t="s">
        <v>35</v>
      </c>
      <c r="D14" s="6">
        <v>4</v>
      </c>
      <c r="F14" s="41">
        <v>92320409.560000002</v>
      </c>
      <c r="G14" s="41"/>
      <c r="H14" s="41">
        <v>65612398.219999999</v>
      </c>
      <c r="I14" s="28"/>
      <c r="J14" s="7">
        <v>52396455.200000003</v>
      </c>
      <c r="K14" s="7"/>
      <c r="L14" s="7">
        <v>26010000</v>
      </c>
    </row>
    <row r="15" spans="1:12" x14ac:dyDescent="0.4">
      <c r="C15" s="4" t="s">
        <v>32</v>
      </c>
      <c r="D15" s="6">
        <v>2.2000000000000002</v>
      </c>
      <c r="F15" s="41">
        <v>0</v>
      </c>
      <c r="G15" s="41"/>
      <c r="H15" s="41">
        <v>46824.480000000003</v>
      </c>
      <c r="I15" s="28"/>
      <c r="J15" s="7">
        <v>0</v>
      </c>
      <c r="K15" s="7"/>
      <c r="L15" s="7">
        <v>46824.480000000003</v>
      </c>
    </row>
    <row r="16" spans="1:12" x14ac:dyDescent="0.4">
      <c r="B16" s="4" t="s">
        <v>154</v>
      </c>
      <c r="F16" s="41"/>
      <c r="G16" s="41"/>
      <c r="H16" s="41"/>
      <c r="I16" s="28"/>
      <c r="J16" s="7"/>
      <c r="K16" s="7"/>
      <c r="L16" s="7"/>
    </row>
    <row r="17" spans="1:12" x14ac:dyDescent="0.4">
      <c r="C17" s="4" t="s">
        <v>81</v>
      </c>
      <c r="D17" s="6">
        <v>5</v>
      </c>
      <c r="F17" s="41">
        <v>21004506.68</v>
      </c>
      <c r="G17" s="41"/>
      <c r="H17" s="41">
        <v>97235520.529999986</v>
      </c>
      <c r="I17" s="28"/>
      <c r="J17" s="7">
        <v>4849374.4799999995</v>
      </c>
      <c r="K17" s="7"/>
      <c r="L17" s="7">
        <v>31575704.299999997</v>
      </c>
    </row>
    <row r="18" spans="1:12" x14ac:dyDescent="0.4">
      <c r="C18" s="4" t="s">
        <v>32</v>
      </c>
      <c r="D18" s="6">
        <v>2.2999999999999998</v>
      </c>
      <c r="F18" s="41">
        <v>0</v>
      </c>
      <c r="G18" s="41"/>
      <c r="H18" s="41">
        <v>0</v>
      </c>
      <c r="I18" s="28"/>
      <c r="J18" s="7">
        <v>0</v>
      </c>
      <c r="K18" s="7"/>
      <c r="L18" s="7">
        <v>1632371.71</v>
      </c>
    </row>
    <row r="19" spans="1:12" x14ac:dyDescent="0.4">
      <c r="B19" s="4" t="s">
        <v>227</v>
      </c>
      <c r="D19" s="6">
        <v>6</v>
      </c>
      <c r="F19" s="41">
        <v>1177394423.5999999</v>
      </c>
      <c r="G19" s="41"/>
      <c r="H19" s="41">
        <v>859324205.49000001</v>
      </c>
      <c r="I19" s="28"/>
      <c r="J19" s="7">
        <v>408572.42</v>
      </c>
      <c r="K19" s="7"/>
      <c r="L19" s="7">
        <v>321589.84999999998</v>
      </c>
    </row>
    <row r="20" spans="1:12" x14ac:dyDescent="0.4">
      <c r="B20" s="4" t="s">
        <v>66</v>
      </c>
      <c r="F20" s="41"/>
      <c r="G20" s="41"/>
      <c r="H20" s="41"/>
      <c r="I20" s="7"/>
      <c r="J20" s="7"/>
      <c r="K20" s="7"/>
      <c r="L20" s="7"/>
    </row>
    <row r="21" spans="1:12" x14ac:dyDescent="0.4">
      <c r="C21" s="4" t="s">
        <v>140</v>
      </c>
      <c r="D21" s="6">
        <v>7</v>
      </c>
      <c r="F21" s="41">
        <v>527975000</v>
      </c>
      <c r="G21" s="41"/>
      <c r="H21" s="41">
        <v>425000000</v>
      </c>
      <c r="I21" s="7"/>
      <c r="J21" s="70">
        <v>527975000</v>
      </c>
      <c r="K21" s="70"/>
      <c r="L21" s="70">
        <v>425000000</v>
      </c>
    </row>
    <row r="22" spans="1:12" x14ac:dyDescent="0.4">
      <c r="C22" s="4" t="s">
        <v>32</v>
      </c>
      <c r="D22" s="6">
        <v>2.4</v>
      </c>
      <c r="F22" s="41">
        <v>0</v>
      </c>
      <c r="G22" s="41"/>
      <c r="H22" s="41">
        <v>0</v>
      </c>
      <c r="I22" s="7"/>
      <c r="J22" s="70">
        <v>1685169593.8599999</v>
      </c>
      <c r="K22" s="70"/>
      <c r="L22" s="70">
        <v>1608007642.0799999</v>
      </c>
    </row>
    <row r="23" spans="1:12" x14ac:dyDescent="0.4">
      <c r="B23" s="74" t="s">
        <v>153</v>
      </c>
      <c r="D23" s="6">
        <v>8</v>
      </c>
      <c r="F23" s="41">
        <v>774479863.77999997</v>
      </c>
      <c r="G23" s="41"/>
      <c r="H23" s="41">
        <v>774831673.69000006</v>
      </c>
      <c r="I23" s="28"/>
      <c r="J23" s="7">
        <v>158039537.91</v>
      </c>
      <c r="K23" s="7"/>
      <c r="L23" s="7">
        <v>91555746.549999997</v>
      </c>
    </row>
    <row r="24" spans="1:12" x14ac:dyDescent="0.4">
      <c r="B24" s="4" t="s">
        <v>44</v>
      </c>
      <c r="F24" s="41"/>
      <c r="G24" s="41"/>
      <c r="H24" s="41"/>
      <c r="I24" s="28"/>
      <c r="J24" s="7"/>
      <c r="K24" s="7"/>
      <c r="L24" s="7"/>
    </row>
    <row r="25" spans="1:12" x14ac:dyDescent="0.4">
      <c r="C25" s="4" t="s">
        <v>79</v>
      </c>
      <c r="F25" s="7">
        <v>8659407.339999998</v>
      </c>
      <c r="G25" s="41"/>
      <c r="H25" s="7">
        <v>6571771.6499999994</v>
      </c>
      <c r="I25" s="28"/>
      <c r="J25" s="7">
        <v>4560464.1900000004</v>
      </c>
      <c r="K25" s="7"/>
      <c r="L25" s="7">
        <v>1258988.22</v>
      </c>
    </row>
    <row r="26" spans="1:12" x14ac:dyDescent="0.4">
      <c r="C26" s="4" t="s">
        <v>185</v>
      </c>
      <c r="F26" s="41">
        <v>20658669.23</v>
      </c>
      <c r="G26" s="41"/>
      <c r="H26" s="41">
        <v>0</v>
      </c>
      <c r="I26" s="28"/>
      <c r="J26" s="7">
        <v>20658669.23</v>
      </c>
      <c r="K26" s="7"/>
      <c r="L26" s="7">
        <v>0</v>
      </c>
    </row>
    <row r="27" spans="1:12" x14ac:dyDescent="0.4">
      <c r="C27" s="4" t="s">
        <v>31</v>
      </c>
      <c r="F27" s="41">
        <v>1531611.2</v>
      </c>
      <c r="G27" s="41"/>
      <c r="H27" s="41">
        <v>707871.64999999944</v>
      </c>
      <c r="I27" s="28"/>
      <c r="J27" s="7">
        <v>294169.45</v>
      </c>
      <c r="K27" s="7"/>
      <c r="L27" s="7">
        <v>0</v>
      </c>
    </row>
    <row r="28" spans="1:12" x14ac:dyDescent="0.4">
      <c r="C28" s="4" t="s">
        <v>14</v>
      </c>
      <c r="F28" s="42">
        <f>SUM(F12:F27)</f>
        <v>2846954022.9099998</v>
      </c>
      <c r="G28" s="9"/>
      <c r="H28" s="42">
        <f>SUM(H12:H27)</f>
        <v>2643387191.0300002</v>
      </c>
      <c r="I28" s="28"/>
      <c r="J28" s="42">
        <f>SUM(J12:J27)</f>
        <v>2515607401.3099995</v>
      </c>
      <c r="K28" s="9"/>
      <c r="L28" s="42">
        <f>SUM(L12:L27)</f>
        <v>2475913981.9499998</v>
      </c>
    </row>
    <row r="29" spans="1:12" x14ac:dyDescent="0.4">
      <c r="F29" s="70"/>
      <c r="G29" s="70"/>
      <c r="H29" s="70"/>
      <c r="I29" s="28"/>
      <c r="J29" s="7"/>
      <c r="K29" s="7"/>
      <c r="L29" s="7"/>
    </row>
    <row r="30" spans="1:12" x14ac:dyDescent="0.4">
      <c r="A30" s="4" t="s">
        <v>45</v>
      </c>
      <c r="F30" s="70"/>
      <c r="G30" s="70"/>
      <c r="H30" s="70"/>
      <c r="I30" s="28"/>
      <c r="J30" s="7"/>
      <c r="K30" s="7"/>
      <c r="L30" s="7"/>
    </row>
    <row r="31" spans="1:12" hidden="1" x14ac:dyDescent="0.4">
      <c r="B31" s="4" t="s">
        <v>78</v>
      </c>
      <c r="D31" s="6">
        <v>8</v>
      </c>
      <c r="F31" s="70">
        <v>0</v>
      </c>
      <c r="G31" s="70"/>
      <c r="H31" s="70">
        <v>0</v>
      </c>
      <c r="I31" s="28"/>
      <c r="J31" s="7">
        <v>0</v>
      </c>
      <c r="K31" s="7"/>
      <c r="L31" s="7">
        <v>0</v>
      </c>
    </row>
    <row r="32" spans="1:12" x14ac:dyDescent="0.4">
      <c r="B32" s="4" t="s">
        <v>58</v>
      </c>
      <c r="D32" s="6">
        <v>9</v>
      </c>
      <c r="F32" s="41">
        <v>0</v>
      </c>
      <c r="G32" s="41"/>
      <c r="H32" s="41">
        <v>0</v>
      </c>
      <c r="I32" s="28"/>
      <c r="J32" s="7">
        <v>261044600</v>
      </c>
      <c r="K32" s="7"/>
      <c r="L32" s="7">
        <v>261044600</v>
      </c>
    </row>
    <row r="33" spans="1:12" x14ac:dyDescent="0.4">
      <c r="B33" s="74" t="s">
        <v>190</v>
      </c>
      <c r="D33" s="6">
        <v>10</v>
      </c>
      <c r="F33" s="7">
        <v>183676012.09999999</v>
      </c>
      <c r="G33" s="41"/>
      <c r="H33" s="7">
        <v>76785727</v>
      </c>
      <c r="I33" s="28"/>
      <c r="J33" s="7">
        <v>183676012.09999999</v>
      </c>
      <c r="K33" s="7"/>
      <c r="L33" s="7">
        <v>76785727</v>
      </c>
    </row>
    <row r="34" spans="1:12" x14ac:dyDescent="0.4">
      <c r="B34" s="74" t="s">
        <v>155</v>
      </c>
      <c r="D34" s="6">
        <v>11</v>
      </c>
      <c r="F34" s="41">
        <v>285000547.43000001</v>
      </c>
      <c r="G34" s="41"/>
      <c r="H34" s="41">
        <v>285000580.37</v>
      </c>
      <c r="I34" s="28"/>
      <c r="J34" s="7">
        <v>285000000</v>
      </c>
      <c r="K34" s="7"/>
      <c r="L34" s="7">
        <v>285000000</v>
      </c>
    </row>
    <row r="35" spans="1:12" x14ac:dyDescent="0.4">
      <c r="B35" s="4" t="s">
        <v>141</v>
      </c>
      <c r="D35" s="6">
        <v>12</v>
      </c>
      <c r="F35" s="41">
        <v>391500000</v>
      </c>
      <c r="G35" s="41"/>
      <c r="H35" s="41">
        <v>391500000</v>
      </c>
      <c r="I35" s="28"/>
      <c r="J35" s="7">
        <v>391500000</v>
      </c>
      <c r="K35" s="7"/>
      <c r="L35" s="7">
        <v>391500000</v>
      </c>
    </row>
    <row r="36" spans="1:12" x14ac:dyDescent="0.4">
      <c r="B36" s="4" t="s">
        <v>132</v>
      </c>
      <c r="D36" s="6">
        <v>13</v>
      </c>
      <c r="F36" s="76">
        <v>4840445.91</v>
      </c>
      <c r="G36" s="76"/>
      <c r="H36" s="76">
        <v>5169977.8499999996</v>
      </c>
      <c r="I36" s="23"/>
      <c r="J36" s="60">
        <v>4840445.91</v>
      </c>
      <c r="K36" s="60"/>
      <c r="L36" s="60">
        <v>5169977.8499999996</v>
      </c>
    </row>
    <row r="37" spans="1:12" x14ac:dyDescent="0.4">
      <c r="B37" s="4" t="s">
        <v>221</v>
      </c>
      <c r="D37" s="6">
        <v>14</v>
      </c>
      <c r="F37" s="70">
        <v>25484160.559999999</v>
      </c>
      <c r="G37" s="70"/>
      <c r="H37" s="70">
        <v>32867401.879999999</v>
      </c>
      <c r="I37" s="28"/>
      <c r="J37" s="7">
        <v>23928415.850000001</v>
      </c>
      <c r="K37" s="7"/>
      <c r="L37" s="7">
        <v>28295052.149999999</v>
      </c>
    </row>
    <row r="38" spans="1:12" x14ac:dyDescent="0.4">
      <c r="B38" s="4" t="s">
        <v>214</v>
      </c>
      <c r="D38" s="6">
        <v>15</v>
      </c>
      <c r="F38" s="70">
        <v>83386013.560000002</v>
      </c>
      <c r="G38" s="70"/>
      <c r="H38" s="70">
        <v>17578939.789999999</v>
      </c>
      <c r="I38" s="28"/>
      <c r="J38" s="7">
        <v>0</v>
      </c>
      <c r="K38" s="7"/>
      <c r="L38" s="7">
        <v>0</v>
      </c>
    </row>
    <row r="39" spans="1:12" x14ac:dyDescent="0.4">
      <c r="B39" s="4" t="s">
        <v>167</v>
      </c>
      <c r="D39" s="6">
        <v>16</v>
      </c>
      <c r="F39" s="76">
        <v>659937.68999999994</v>
      </c>
      <c r="G39" s="76"/>
      <c r="H39" s="76">
        <v>1254749.9099999999</v>
      </c>
      <c r="I39" s="23"/>
      <c r="J39" s="60">
        <v>659937.68999999994</v>
      </c>
      <c r="K39" s="60"/>
      <c r="L39" s="60">
        <v>1254749.9099999999</v>
      </c>
    </row>
    <row r="40" spans="1:12" x14ac:dyDescent="0.4">
      <c r="B40" s="4" t="s">
        <v>117</v>
      </c>
      <c r="D40" s="6">
        <v>17.3</v>
      </c>
      <c r="F40" s="70">
        <v>103934752.11</v>
      </c>
      <c r="G40" s="70"/>
      <c r="H40" s="70">
        <v>94468075.290000007</v>
      </c>
      <c r="I40" s="28"/>
      <c r="J40" s="7">
        <v>90736420.040000007</v>
      </c>
      <c r="K40" s="7"/>
      <c r="L40" s="7">
        <v>83196025.150000006</v>
      </c>
    </row>
    <row r="41" spans="1:12" x14ac:dyDescent="0.4">
      <c r="B41" s="4" t="s">
        <v>46</v>
      </c>
      <c r="F41" s="70">
        <v>428610</v>
      </c>
      <c r="G41" s="70"/>
      <c r="H41" s="70">
        <v>428610</v>
      </c>
      <c r="I41" s="28"/>
      <c r="J41" s="7">
        <v>428610</v>
      </c>
      <c r="K41" s="7"/>
      <c r="L41" s="7">
        <v>428610</v>
      </c>
    </row>
    <row r="42" spans="1:12" x14ac:dyDescent="0.4">
      <c r="C42" s="4" t="s">
        <v>15</v>
      </c>
      <c r="F42" s="42">
        <f>SUM(F31:F41)</f>
        <v>1078910479.3599999</v>
      </c>
      <c r="G42" s="9"/>
      <c r="H42" s="42">
        <f>SUM(H31:H41)</f>
        <v>905054062.08999991</v>
      </c>
      <c r="I42" s="28"/>
      <c r="J42" s="42">
        <f>SUM(J31:J41)</f>
        <v>1241814441.5899999</v>
      </c>
      <c r="K42" s="9"/>
      <c r="L42" s="42">
        <f>SUM(L31:L41)</f>
        <v>1132674742.0599999</v>
      </c>
    </row>
    <row r="43" spans="1:12" ht="18.75" thickBot="1" x14ac:dyDescent="0.45">
      <c r="A43" s="4" t="s">
        <v>47</v>
      </c>
      <c r="F43" s="43">
        <f>+F42+F28</f>
        <v>3925864502.2699995</v>
      </c>
      <c r="G43" s="9"/>
      <c r="H43" s="43">
        <f>+H42+H28</f>
        <v>3548441253.1199999</v>
      </c>
      <c r="I43" s="28"/>
      <c r="J43" s="43">
        <f>+J42+J28</f>
        <v>3757421842.8999996</v>
      </c>
      <c r="K43" s="9"/>
      <c r="L43" s="43">
        <f>+L42+L28</f>
        <v>3608588724.0099998</v>
      </c>
    </row>
    <row r="44" spans="1:12" ht="9.75" customHeight="1" thickTop="1" x14ac:dyDescent="0.4">
      <c r="F44" s="44"/>
      <c r="G44" s="44"/>
      <c r="H44" s="44"/>
      <c r="I44" s="28"/>
      <c r="J44" s="9"/>
      <c r="K44" s="9"/>
      <c r="L44" s="9"/>
    </row>
    <row r="45" spans="1:12" x14ac:dyDescent="0.4">
      <c r="A45" s="4" t="s">
        <v>205</v>
      </c>
      <c r="F45" s="44"/>
      <c r="G45" s="44"/>
      <c r="H45" s="44"/>
      <c r="I45" s="28"/>
      <c r="J45" s="7"/>
      <c r="K45" s="7"/>
      <c r="L45" s="7"/>
    </row>
    <row r="47" spans="1:12" x14ac:dyDescent="0.4">
      <c r="A47" s="6"/>
      <c r="B47" s="10" t="s">
        <v>123</v>
      </c>
      <c r="C47" s="6"/>
      <c r="D47" s="10"/>
      <c r="G47" s="10"/>
      <c r="H47" s="10" t="s">
        <v>122</v>
      </c>
      <c r="I47" s="6"/>
      <c r="J47" s="6"/>
      <c r="K47" s="6"/>
      <c r="L47" s="6"/>
    </row>
    <row r="48" spans="1:12" x14ac:dyDescent="0.4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</row>
    <row r="49" spans="1:12" x14ac:dyDescent="0.4">
      <c r="A49" s="10"/>
      <c r="B49" s="11"/>
      <c r="C49" s="6"/>
      <c r="I49" s="6"/>
      <c r="J49" s="6"/>
      <c r="K49" s="6"/>
      <c r="L49" s="6"/>
    </row>
    <row r="50" spans="1:12" x14ac:dyDescent="0.4">
      <c r="A50" s="102" t="str">
        <f>+A2</f>
        <v>บริษัท บรุ๊คเคอร์ กรุ๊ป จำกัด (มหาชน) และบริษัทย่อย</v>
      </c>
      <c r="B50" s="102"/>
      <c r="C50" s="102"/>
      <c r="D50" s="102"/>
      <c r="E50" s="102"/>
      <c r="F50" s="102"/>
      <c r="G50" s="102"/>
      <c r="H50" s="102"/>
      <c r="I50" s="102"/>
      <c r="J50" s="102"/>
      <c r="K50" s="102"/>
      <c r="L50" s="102"/>
    </row>
    <row r="51" spans="1:12" x14ac:dyDescent="0.4">
      <c r="A51" s="102" t="str">
        <f>+A3</f>
        <v>งบฐานะการเงิน</v>
      </c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</row>
    <row r="52" spans="1:12" x14ac:dyDescent="0.4">
      <c r="A52" s="102" t="str">
        <f>+A4</f>
        <v>ณ วันที่ 30 กันยายน 2567</v>
      </c>
      <c r="B52" s="102"/>
      <c r="C52" s="102"/>
      <c r="D52" s="102"/>
      <c r="E52" s="102"/>
      <c r="F52" s="102"/>
      <c r="G52" s="102"/>
      <c r="H52" s="102"/>
      <c r="I52" s="102"/>
      <c r="J52" s="102"/>
      <c r="K52" s="102"/>
      <c r="L52" s="102"/>
    </row>
    <row r="53" spans="1:12" ht="21" customHeight="1" x14ac:dyDescent="0.4">
      <c r="D53" s="4"/>
      <c r="E53" s="4"/>
      <c r="F53" s="103" t="s">
        <v>12</v>
      </c>
      <c r="G53" s="103"/>
      <c r="H53" s="103"/>
      <c r="I53" s="103"/>
      <c r="J53" s="103"/>
      <c r="K53" s="103"/>
      <c r="L53" s="103"/>
    </row>
    <row r="54" spans="1:12" x14ac:dyDescent="0.4">
      <c r="D54" s="4"/>
      <c r="E54" s="4"/>
      <c r="F54" s="104" t="s">
        <v>33</v>
      </c>
      <c r="G54" s="104"/>
      <c r="H54" s="104"/>
      <c r="J54" s="105" t="s">
        <v>34</v>
      </c>
      <c r="K54" s="105"/>
      <c r="L54" s="105"/>
    </row>
    <row r="55" spans="1:12" x14ac:dyDescent="0.4">
      <c r="D55" s="61" t="s">
        <v>39</v>
      </c>
      <c r="F55" s="63" t="str">
        <f>+F7</f>
        <v>30 กันยายน 2567</v>
      </c>
      <c r="G55" s="65"/>
      <c r="H55" s="63" t="str">
        <f>+H7</f>
        <v>31 ธันวาคม 2566</v>
      </c>
      <c r="J55" s="63" t="str">
        <f>+J7</f>
        <v>30 กันยายน 2567</v>
      </c>
      <c r="K55" s="12"/>
      <c r="L55" s="63" t="str">
        <f>+L7</f>
        <v>31 ธันวาคม 2566</v>
      </c>
    </row>
    <row r="56" spans="1:12" s="73" customFormat="1" ht="16.5" x14ac:dyDescent="0.35">
      <c r="F56" s="36" t="str">
        <f>+F8</f>
        <v>(ยังไม่ได้ตรวจสอบ/</v>
      </c>
      <c r="G56" s="36"/>
      <c r="H56" s="36" t="str">
        <f>+H8</f>
        <v>(ตรวจสอบแล้ว)</v>
      </c>
      <c r="I56" s="75"/>
      <c r="J56" s="36" t="str">
        <f>+J8</f>
        <v>(ยังไม่ได้ตรวจสอบ/</v>
      </c>
      <c r="K56" s="36"/>
      <c r="L56" s="36" t="str">
        <f>+L8</f>
        <v>(ตรวจสอบแล้ว)</v>
      </c>
    </row>
    <row r="57" spans="1:12" s="73" customFormat="1" ht="16.5" x14ac:dyDescent="0.35">
      <c r="F57" s="36" t="str">
        <f>+F9</f>
        <v>สอบทานแล้ว)</v>
      </c>
      <c r="G57" s="36"/>
      <c r="H57" s="36"/>
      <c r="I57" s="75"/>
      <c r="J57" s="36" t="str">
        <f>+J9</f>
        <v>สอบทานแล้ว)</v>
      </c>
      <c r="K57" s="36"/>
      <c r="L57" s="36"/>
    </row>
    <row r="58" spans="1:12" ht="18" customHeight="1" x14ac:dyDescent="0.4">
      <c r="A58" s="106" t="s">
        <v>7</v>
      </c>
      <c r="B58" s="106"/>
      <c r="C58" s="106"/>
      <c r="F58" s="12"/>
      <c r="G58" s="12"/>
      <c r="H58" s="12"/>
      <c r="J58" s="12"/>
      <c r="K58" s="12"/>
      <c r="L58" s="12"/>
    </row>
    <row r="59" spans="1:12" x14ac:dyDescent="0.4">
      <c r="A59" s="4" t="s">
        <v>48</v>
      </c>
      <c r="F59" s="70"/>
      <c r="G59" s="70"/>
      <c r="H59" s="70"/>
      <c r="I59" s="28"/>
      <c r="J59" s="7"/>
      <c r="K59" s="7"/>
      <c r="L59" s="7"/>
    </row>
    <row r="60" spans="1:12" x14ac:dyDescent="0.4">
      <c r="B60" s="4" t="s">
        <v>142</v>
      </c>
      <c r="D60" s="6">
        <v>18</v>
      </c>
      <c r="F60" s="70">
        <v>220000000</v>
      </c>
      <c r="G60" s="70"/>
      <c r="H60" s="70">
        <v>500000000</v>
      </c>
      <c r="I60" s="28"/>
      <c r="J60" s="7">
        <v>220000000</v>
      </c>
      <c r="K60" s="7"/>
      <c r="L60" s="7">
        <v>500000000</v>
      </c>
    </row>
    <row r="61" spans="1:12" x14ac:dyDescent="0.4">
      <c r="B61" s="4" t="s">
        <v>80</v>
      </c>
      <c r="F61" s="41"/>
      <c r="G61" s="41"/>
      <c r="H61" s="41"/>
      <c r="I61" s="28"/>
      <c r="J61" s="7"/>
      <c r="K61" s="7"/>
      <c r="L61" s="7"/>
    </row>
    <row r="62" spans="1:12" hidden="1" x14ac:dyDescent="0.4">
      <c r="C62" s="4" t="s">
        <v>81</v>
      </c>
      <c r="F62" s="41"/>
      <c r="G62" s="41"/>
      <c r="H62" s="41">
        <v>0</v>
      </c>
      <c r="I62" s="28"/>
      <c r="J62" s="7"/>
      <c r="K62" s="7"/>
      <c r="L62" s="7">
        <v>0</v>
      </c>
    </row>
    <row r="63" spans="1:12" x14ac:dyDescent="0.4">
      <c r="C63" s="4" t="s">
        <v>32</v>
      </c>
      <c r="D63" s="6">
        <v>2.5</v>
      </c>
      <c r="F63" s="41">
        <v>0</v>
      </c>
      <c r="G63" s="41"/>
      <c r="H63" s="41">
        <v>0</v>
      </c>
      <c r="I63" s="28"/>
      <c r="J63" s="7">
        <v>0</v>
      </c>
      <c r="K63" s="7"/>
      <c r="L63" s="7">
        <v>78725230.049999997</v>
      </c>
    </row>
    <row r="64" spans="1:12" x14ac:dyDescent="0.4">
      <c r="B64" s="4" t="s">
        <v>156</v>
      </c>
      <c r="F64" s="41"/>
      <c r="G64" s="41"/>
      <c r="H64" s="41"/>
      <c r="I64" s="28"/>
      <c r="J64" s="7"/>
      <c r="K64" s="7"/>
      <c r="L64" s="7"/>
    </row>
    <row r="65" spans="1:12" x14ac:dyDescent="0.4">
      <c r="C65" s="4" t="s">
        <v>35</v>
      </c>
      <c r="D65" s="6">
        <v>19</v>
      </c>
      <c r="F65" s="41">
        <v>32794004.449999996</v>
      </c>
      <c r="G65" s="41"/>
      <c r="H65" s="41">
        <v>57276548.379999995</v>
      </c>
      <c r="I65" s="28"/>
      <c r="J65" s="7">
        <v>32172335.649999999</v>
      </c>
      <c r="K65" s="7"/>
      <c r="L65" s="7">
        <v>56510221.539999992</v>
      </c>
    </row>
    <row r="66" spans="1:12" x14ac:dyDescent="0.4">
      <c r="C66" s="4" t="s">
        <v>32</v>
      </c>
      <c r="D66" s="6">
        <v>2.6</v>
      </c>
      <c r="F66" s="41">
        <v>0</v>
      </c>
      <c r="G66" s="41"/>
      <c r="H66" s="41">
        <v>0</v>
      </c>
      <c r="I66" s="28"/>
      <c r="J66" s="7">
        <v>13365938.58</v>
      </c>
      <c r="K66" s="7"/>
      <c r="L66" s="7">
        <v>0</v>
      </c>
    </row>
    <row r="67" spans="1:12" x14ac:dyDescent="0.4">
      <c r="B67" s="4" t="s">
        <v>165</v>
      </c>
      <c r="F67" s="41"/>
      <c r="G67" s="41"/>
      <c r="H67" s="41"/>
      <c r="I67" s="28"/>
      <c r="J67" s="7"/>
      <c r="K67" s="7"/>
      <c r="L67" s="7"/>
    </row>
    <row r="68" spans="1:12" x14ac:dyDescent="0.4">
      <c r="C68" s="4" t="s">
        <v>32</v>
      </c>
      <c r="D68" s="6">
        <v>2.7</v>
      </c>
      <c r="F68" s="41">
        <v>0</v>
      </c>
      <c r="G68" s="41"/>
      <c r="H68" s="41">
        <v>0</v>
      </c>
      <c r="I68" s="28"/>
      <c r="J68" s="7">
        <v>6000000</v>
      </c>
      <c r="K68" s="7"/>
      <c r="L68" s="7">
        <v>15000000</v>
      </c>
    </row>
    <row r="69" spans="1:12" x14ac:dyDescent="0.4">
      <c r="B69" s="4" t="s">
        <v>90</v>
      </c>
      <c r="F69" s="41">
        <v>0</v>
      </c>
      <c r="G69" s="41"/>
      <c r="H69" s="41">
        <v>11556218.139999999</v>
      </c>
      <c r="I69" s="28"/>
      <c r="J69" s="41">
        <v>0</v>
      </c>
      <c r="K69" s="41"/>
      <c r="L69" s="41">
        <v>11556218.139999999</v>
      </c>
    </row>
    <row r="70" spans="1:12" x14ac:dyDescent="0.4">
      <c r="B70" s="4" t="s">
        <v>168</v>
      </c>
      <c r="F70" s="41"/>
      <c r="G70" s="41"/>
      <c r="H70" s="41"/>
      <c r="I70" s="28"/>
      <c r="J70" s="41"/>
      <c r="K70" s="41"/>
      <c r="L70" s="41"/>
    </row>
    <row r="71" spans="1:12" x14ac:dyDescent="0.4">
      <c r="C71" s="4" t="s">
        <v>169</v>
      </c>
      <c r="D71" s="6">
        <v>20</v>
      </c>
      <c r="F71" s="41">
        <v>676203.78</v>
      </c>
      <c r="G71" s="41"/>
      <c r="H71" s="41">
        <v>800022.98</v>
      </c>
      <c r="I71" s="28"/>
      <c r="J71" s="41">
        <v>676203.78</v>
      </c>
      <c r="K71" s="41"/>
      <c r="L71" s="41">
        <v>800022.98</v>
      </c>
    </row>
    <row r="72" spans="1:12" x14ac:dyDescent="0.4">
      <c r="B72" s="4" t="s">
        <v>49</v>
      </c>
      <c r="F72" s="41"/>
      <c r="G72" s="41"/>
      <c r="H72" s="41"/>
      <c r="I72" s="28"/>
      <c r="J72" s="7"/>
      <c r="K72" s="7"/>
      <c r="L72" s="7"/>
    </row>
    <row r="73" spans="1:12" x14ac:dyDescent="0.4">
      <c r="C73" s="4" t="s">
        <v>82</v>
      </c>
      <c r="F73" s="41">
        <v>3427805.48</v>
      </c>
      <c r="G73" s="41"/>
      <c r="H73" s="41">
        <v>2929011.21</v>
      </c>
      <c r="I73" s="70"/>
      <c r="J73" s="41">
        <v>3427805.48</v>
      </c>
      <c r="K73" s="41"/>
      <c r="L73" s="41">
        <v>1703996.16</v>
      </c>
    </row>
    <row r="74" spans="1:12" x14ac:dyDescent="0.4">
      <c r="C74" s="4" t="s">
        <v>43</v>
      </c>
      <c r="F74" s="41">
        <v>11940097.02</v>
      </c>
      <c r="G74" s="41"/>
      <c r="H74" s="41">
        <v>3773340.5999999996</v>
      </c>
      <c r="I74" s="28"/>
      <c r="J74" s="7">
        <v>11907829.870000001</v>
      </c>
      <c r="K74" s="7"/>
      <c r="L74" s="7">
        <v>3739224.26</v>
      </c>
    </row>
    <row r="75" spans="1:12" x14ac:dyDescent="0.4">
      <c r="C75" s="4" t="s">
        <v>93</v>
      </c>
      <c r="F75" s="42">
        <f>SUM(F60:F74)</f>
        <v>268838110.72999996</v>
      </c>
      <c r="G75" s="9"/>
      <c r="H75" s="42">
        <f>SUM(H60:H74)</f>
        <v>576335141.31000006</v>
      </c>
      <c r="I75" s="28"/>
      <c r="J75" s="42">
        <f>SUM(J60:J74)</f>
        <v>287550113.36000001</v>
      </c>
      <c r="K75" s="9"/>
      <c r="L75" s="42">
        <f>SUM(L60:L74)</f>
        <v>668034913.12999988</v>
      </c>
    </row>
    <row r="76" spans="1:12" x14ac:dyDescent="0.4">
      <c r="F76" s="70"/>
      <c r="G76" s="70"/>
      <c r="H76" s="70"/>
      <c r="I76" s="28"/>
      <c r="J76" s="7"/>
      <c r="K76" s="7"/>
      <c r="L76" s="7"/>
    </row>
    <row r="77" spans="1:12" x14ac:dyDescent="0.4">
      <c r="A77" s="4" t="s">
        <v>50</v>
      </c>
      <c r="F77" s="70"/>
      <c r="G77" s="70"/>
      <c r="H77" s="70"/>
      <c r="I77" s="28"/>
      <c r="J77" s="7"/>
      <c r="K77" s="7"/>
      <c r="L77" s="7"/>
    </row>
    <row r="78" spans="1:12" x14ac:dyDescent="0.4">
      <c r="B78" s="4" t="s">
        <v>171</v>
      </c>
      <c r="D78" s="6">
        <v>20</v>
      </c>
      <c r="F78" s="70">
        <v>0</v>
      </c>
      <c r="G78" s="70"/>
      <c r="H78" s="70">
        <v>474599.76</v>
      </c>
      <c r="I78" s="28"/>
      <c r="J78" s="7">
        <v>0</v>
      </c>
      <c r="K78" s="7"/>
      <c r="L78" s="7">
        <v>474599.75999999995</v>
      </c>
    </row>
    <row r="79" spans="1:12" x14ac:dyDescent="0.4">
      <c r="B79" s="4" t="s">
        <v>157</v>
      </c>
      <c r="F79" s="70"/>
      <c r="G79" s="70"/>
      <c r="H79" s="70"/>
      <c r="I79" s="28"/>
      <c r="J79" s="7"/>
      <c r="K79" s="7"/>
      <c r="L79" s="7"/>
    </row>
    <row r="80" spans="1:12" x14ac:dyDescent="0.4">
      <c r="C80" s="4" t="s">
        <v>158</v>
      </c>
      <c r="D80" s="6">
        <v>21</v>
      </c>
      <c r="F80" s="41">
        <v>36973261</v>
      </c>
      <c r="G80" s="41"/>
      <c r="H80" s="41">
        <v>35942518</v>
      </c>
      <c r="I80" s="7"/>
      <c r="J80" s="7">
        <v>36973261</v>
      </c>
      <c r="K80" s="7"/>
      <c r="L80" s="7">
        <v>34838513</v>
      </c>
    </row>
    <row r="81" spans="1:12" x14ac:dyDescent="0.4">
      <c r="C81" s="4" t="s">
        <v>16</v>
      </c>
      <c r="F81" s="42">
        <f>SUM(F78:F80)</f>
        <v>36973261</v>
      </c>
      <c r="G81" s="9"/>
      <c r="H81" s="42">
        <f>SUM(H78:H80)</f>
        <v>36417117.759999998</v>
      </c>
      <c r="I81" s="7"/>
      <c r="J81" s="42">
        <f>SUM(J78:J80)</f>
        <v>36973261</v>
      </c>
      <c r="K81" s="9"/>
      <c r="L81" s="42">
        <f>SUM(L78:L80)</f>
        <v>35313112.759999998</v>
      </c>
    </row>
    <row r="82" spans="1:12" x14ac:dyDescent="0.4">
      <c r="F82" s="9"/>
      <c r="G82" s="9"/>
      <c r="H82" s="9"/>
      <c r="I82" s="9"/>
      <c r="J82" s="9"/>
      <c r="K82" s="9"/>
      <c r="L82" s="9"/>
    </row>
    <row r="83" spans="1:12" x14ac:dyDescent="0.4">
      <c r="C83" s="4" t="s">
        <v>17</v>
      </c>
      <c r="F83" s="46">
        <f>+F81+F75</f>
        <v>305811371.72999996</v>
      </c>
      <c r="G83" s="9"/>
      <c r="H83" s="46">
        <f>+H81+H75</f>
        <v>612752259.07000005</v>
      </c>
      <c r="I83" s="28"/>
      <c r="J83" s="46">
        <f>+J81+J75</f>
        <v>324523374.36000001</v>
      </c>
      <c r="K83" s="9"/>
      <c r="L83" s="46">
        <f>+L81+L75</f>
        <v>703348025.88999987</v>
      </c>
    </row>
    <row r="84" spans="1:12" x14ac:dyDescent="0.4">
      <c r="F84" s="70"/>
      <c r="G84" s="70"/>
      <c r="H84" s="70"/>
      <c r="I84" s="28"/>
      <c r="J84" s="9"/>
      <c r="K84" s="9"/>
      <c r="L84" s="9"/>
    </row>
    <row r="85" spans="1:12" x14ac:dyDescent="0.4">
      <c r="A85" s="4" t="s">
        <v>205</v>
      </c>
      <c r="F85" s="77"/>
      <c r="G85" s="77"/>
      <c r="H85" s="77"/>
      <c r="J85" s="8"/>
      <c r="K85" s="8"/>
      <c r="L85" s="8"/>
    </row>
    <row r="86" spans="1:12" x14ac:dyDescent="0.4">
      <c r="F86" s="77"/>
      <c r="G86" s="77"/>
      <c r="H86" s="77"/>
      <c r="J86" s="8"/>
      <c r="K86" s="8"/>
      <c r="L86" s="8"/>
    </row>
    <row r="87" spans="1:12" x14ac:dyDescent="0.4">
      <c r="F87" s="77"/>
      <c r="G87" s="77"/>
      <c r="H87" s="77"/>
      <c r="J87" s="8"/>
      <c r="K87" s="8"/>
      <c r="L87" s="8"/>
    </row>
    <row r="88" spans="1:12" x14ac:dyDescent="0.4">
      <c r="F88" s="77"/>
      <c r="G88" s="77"/>
      <c r="H88" s="77"/>
      <c r="J88" s="8"/>
      <c r="K88" s="8"/>
      <c r="L88" s="8"/>
    </row>
    <row r="89" spans="1:12" x14ac:dyDescent="0.4">
      <c r="F89" s="77"/>
      <c r="G89" s="77"/>
      <c r="H89" s="77"/>
      <c r="J89" s="8"/>
      <c r="K89" s="8"/>
      <c r="L89" s="8"/>
    </row>
    <row r="90" spans="1:12" x14ac:dyDescent="0.4">
      <c r="F90" s="77"/>
      <c r="G90" s="77"/>
      <c r="H90" s="77"/>
      <c r="J90" s="8"/>
      <c r="K90" s="8"/>
      <c r="L90" s="8"/>
    </row>
    <row r="91" spans="1:12" x14ac:dyDescent="0.4">
      <c r="F91" s="77"/>
      <c r="G91" s="77"/>
      <c r="H91" s="77"/>
      <c r="J91" s="8"/>
      <c r="K91" s="8"/>
      <c r="L91" s="8"/>
    </row>
    <row r="92" spans="1:12" x14ac:dyDescent="0.4">
      <c r="A92" s="6"/>
      <c r="B92" s="10" t="s">
        <v>123</v>
      </c>
      <c r="C92" s="6"/>
      <c r="D92" s="10"/>
      <c r="G92" s="10"/>
      <c r="H92" s="10" t="s">
        <v>122</v>
      </c>
      <c r="I92" s="6"/>
      <c r="J92" s="6"/>
      <c r="K92" s="6"/>
      <c r="L92" s="6"/>
    </row>
    <row r="93" spans="1:12" x14ac:dyDescent="0.4">
      <c r="F93" s="77"/>
      <c r="G93" s="77"/>
      <c r="H93" s="77"/>
      <c r="J93" s="8"/>
      <c r="K93" s="8"/>
      <c r="L93" s="8"/>
    </row>
    <row r="94" spans="1:12" x14ac:dyDescent="0.4">
      <c r="F94" s="77"/>
      <c r="G94" s="77"/>
      <c r="H94" s="77"/>
      <c r="J94" s="8"/>
      <c r="K94" s="8"/>
      <c r="L94" s="8"/>
    </row>
    <row r="95" spans="1:12" x14ac:dyDescent="0.4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</row>
    <row r="96" spans="1:12" x14ac:dyDescent="0.4">
      <c r="D96" s="14"/>
      <c r="E96" s="14"/>
      <c r="F96" s="8"/>
      <c r="G96" s="8"/>
      <c r="H96" s="8"/>
      <c r="J96" s="8"/>
      <c r="K96" s="8"/>
      <c r="L96" s="8"/>
    </row>
    <row r="97" spans="1:12" x14ac:dyDescent="0.4">
      <c r="A97" s="102" t="str">
        <f>+A50</f>
        <v>บริษัท บรุ๊คเคอร์ กรุ๊ป จำกัด (มหาชน) และบริษัทย่อย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102"/>
    </row>
    <row r="98" spans="1:12" x14ac:dyDescent="0.4">
      <c r="A98" s="107" t="str">
        <f>+A51</f>
        <v>งบฐานะการเงิน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</row>
    <row r="99" spans="1:12" x14ac:dyDescent="0.4">
      <c r="A99" s="107" t="str">
        <f>+A52</f>
        <v>ณ วันที่ 30 กันยายน 2567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</row>
    <row r="100" spans="1:12" x14ac:dyDescent="0.4">
      <c r="F100" s="103" t="s">
        <v>12</v>
      </c>
      <c r="G100" s="103"/>
      <c r="H100" s="103"/>
      <c r="I100" s="103"/>
      <c r="J100" s="103"/>
      <c r="K100" s="103"/>
      <c r="L100" s="103"/>
    </row>
    <row r="101" spans="1:12" x14ac:dyDescent="0.4">
      <c r="F101" s="104" t="s">
        <v>33</v>
      </c>
      <c r="G101" s="104"/>
      <c r="H101" s="104"/>
      <c r="J101" s="105" t="s">
        <v>34</v>
      </c>
      <c r="K101" s="105"/>
      <c r="L101" s="105"/>
    </row>
    <row r="102" spans="1:12" x14ac:dyDescent="0.4">
      <c r="D102" s="61" t="s">
        <v>39</v>
      </c>
      <c r="F102" s="63" t="str">
        <f>+F55</f>
        <v>30 กันยายน 2567</v>
      </c>
      <c r="G102" s="65"/>
      <c r="H102" s="63" t="str">
        <f>+H55</f>
        <v>31 ธันวาคม 2566</v>
      </c>
      <c r="J102" s="63" t="str">
        <f>+J55</f>
        <v>30 กันยายน 2567</v>
      </c>
      <c r="K102" s="12"/>
      <c r="L102" s="63" t="str">
        <f>+L55</f>
        <v>31 ธันวาคม 2566</v>
      </c>
    </row>
    <row r="103" spans="1:12" s="73" customFormat="1" ht="18" customHeight="1" x14ac:dyDescent="0.35">
      <c r="F103" s="36" t="str">
        <f>+F8</f>
        <v>(ยังไม่ได้ตรวจสอบ/</v>
      </c>
      <c r="G103" s="29"/>
      <c r="H103" s="36" t="str">
        <f>+H8</f>
        <v>(ตรวจสอบแล้ว)</v>
      </c>
      <c r="I103" s="75"/>
      <c r="J103" s="36" t="str">
        <f>+J8</f>
        <v>(ยังไม่ได้ตรวจสอบ/</v>
      </c>
      <c r="K103" s="36"/>
      <c r="L103" s="36" t="str">
        <f>+L8</f>
        <v>(ตรวจสอบแล้ว)</v>
      </c>
    </row>
    <row r="104" spans="1:12" s="73" customFormat="1" ht="18" customHeight="1" x14ac:dyDescent="0.35">
      <c r="F104" s="36" t="str">
        <f>+F9</f>
        <v>สอบทานแล้ว)</v>
      </c>
      <c r="G104" s="29"/>
      <c r="H104" s="36"/>
      <c r="I104" s="75"/>
      <c r="J104" s="36" t="str">
        <f>+J9</f>
        <v>สอบทานแล้ว)</v>
      </c>
      <c r="K104" s="36"/>
      <c r="L104" s="36"/>
    </row>
    <row r="105" spans="1:12" x14ac:dyDescent="0.4">
      <c r="A105" s="4" t="s">
        <v>111</v>
      </c>
      <c r="F105" s="69"/>
      <c r="G105" s="69"/>
      <c r="H105" s="69"/>
    </row>
    <row r="106" spans="1:12" x14ac:dyDescent="0.4">
      <c r="B106" s="4" t="s">
        <v>135</v>
      </c>
      <c r="F106" s="69"/>
      <c r="G106" s="69"/>
      <c r="H106" s="69"/>
      <c r="J106" s="8"/>
      <c r="K106" s="8"/>
      <c r="L106" s="8"/>
    </row>
    <row r="107" spans="1:12" x14ac:dyDescent="0.4">
      <c r="B107" s="4" t="s">
        <v>36</v>
      </c>
      <c r="F107" s="69"/>
      <c r="G107" s="69"/>
      <c r="H107" s="69"/>
      <c r="J107" s="8"/>
      <c r="K107" s="8"/>
      <c r="L107" s="8"/>
    </row>
    <row r="108" spans="1:12" ht="18.75" thickBot="1" x14ac:dyDescent="0.45">
      <c r="C108" s="78" t="s">
        <v>222</v>
      </c>
      <c r="F108" s="79">
        <v>0</v>
      </c>
      <c r="G108" s="70"/>
      <c r="H108" s="79">
        <v>1644604486.8699999</v>
      </c>
      <c r="I108" s="28"/>
      <c r="J108" s="79">
        <v>0</v>
      </c>
      <c r="K108" s="70"/>
      <c r="L108" s="79">
        <v>1644604486.8699999</v>
      </c>
    </row>
    <row r="109" spans="1:12" ht="19.5" thickTop="1" thickBot="1" x14ac:dyDescent="0.45">
      <c r="C109" s="78" t="s">
        <v>223</v>
      </c>
      <c r="D109" s="6">
        <v>22</v>
      </c>
      <c r="F109" s="79">
        <v>1657854486.8800001</v>
      </c>
      <c r="G109" s="70"/>
      <c r="H109" s="79">
        <v>0</v>
      </c>
      <c r="I109" s="28"/>
      <c r="J109" s="79">
        <v>1657854486.8800001</v>
      </c>
      <c r="K109" s="70"/>
      <c r="L109" s="79">
        <v>0</v>
      </c>
    </row>
    <row r="110" spans="1:12" ht="18.75" thickTop="1" x14ac:dyDescent="0.4">
      <c r="B110" s="4" t="s">
        <v>37</v>
      </c>
      <c r="F110" s="70"/>
      <c r="G110" s="70"/>
      <c r="H110" s="70"/>
      <c r="I110" s="28"/>
      <c r="J110" s="7"/>
      <c r="K110" s="7"/>
      <c r="L110" s="70"/>
    </row>
    <row r="111" spans="1:12" x14ac:dyDescent="0.4">
      <c r="C111" s="78" t="s">
        <v>234</v>
      </c>
      <c r="F111" s="7">
        <v>0</v>
      </c>
      <c r="G111" s="7"/>
      <c r="H111" s="7">
        <v>1164401069.76</v>
      </c>
      <c r="I111" s="7"/>
      <c r="J111" s="7">
        <v>0</v>
      </c>
      <c r="K111" s="7"/>
      <c r="L111" s="7">
        <v>1164401069.76</v>
      </c>
    </row>
    <row r="112" spans="1:12" x14ac:dyDescent="0.4">
      <c r="C112" s="78" t="s">
        <v>235</v>
      </c>
      <c r="D112" s="6">
        <v>22</v>
      </c>
      <c r="F112" s="7">
        <v>1350102558.8800001</v>
      </c>
      <c r="G112" s="7"/>
      <c r="H112" s="7">
        <v>0</v>
      </c>
      <c r="I112" s="7"/>
      <c r="J112" s="7">
        <v>1350102558.8800001</v>
      </c>
      <c r="K112" s="7"/>
      <c r="L112" s="7">
        <v>0</v>
      </c>
    </row>
    <row r="113" spans="1:12" x14ac:dyDescent="0.4">
      <c r="B113" s="4" t="s">
        <v>136</v>
      </c>
      <c r="C113" s="78"/>
      <c r="D113" s="6">
        <v>22</v>
      </c>
      <c r="F113" s="7">
        <v>1344904738.72</v>
      </c>
      <c r="G113" s="7"/>
      <c r="H113" s="7">
        <v>688264273.17000008</v>
      </c>
      <c r="I113" s="28"/>
      <c r="J113" s="7">
        <v>1344904738.72</v>
      </c>
      <c r="K113" s="7"/>
      <c r="L113" s="7">
        <v>688264273.17000008</v>
      </c>
    </row>
    <row r="114" spans="1:12" x14ac:dyDescent="0.4">
      <c r="B114" s="4" t="s">
        <v>53</v>
      </c>
      <c r="F114" s="70"/>
      <c r="G114" s="70"/>
      <c r="H114" s="70"/>
      <c r="I114" s="28"/>
      <c r="J114" s="7"/>
      <c r="K114" s="7"/>
      <c r="L114" s="70"/>
    </row>
    <row r="115" spans="1:12" x14ac:dyDescent="0.4">
      <c r="C115" s="4" t="s">
        <v>38</v>
      </c>
      <c r="F115" s="41">
        <v>111952161.69</v>
      </c>
      <c r="G115" s="41"/>
      <c r="H115" s="41">
        <v>107803033.52</v>
      </c>
      <c r="I115" s="28"/>
      <c r="J115" s="41">
        <v>111952161.69</v>
      </c>
      <c r="K115" s="41"/>
      <c r="L115" s="41">
        <v>107803033.52</v>
      </c>
    </row>
    <row r="116" spans="1:12" x14ac:dyDescent="0.4">
      <c r="C116" s="4" t="s">
        <v>3</v>
      </c>
      <c r="D116" s="72"/>
      <c r="F116" s="9">
        <v>757939011.97000003</v>
      </c>
      <c r="G116" s="9"/>
      <c r="H116" s="9">
        <v>904903721.64000022</v>
      </c>
      <c r="I116" s="28"/>
      <c r="J116" s="9">
        <v>625939009.25</v>
      </c>
      <c r="K116" s="9"/>
      <c r="L116" s="9">
        <v>944772321.66999996</v>
      </c>
    </row>
    <row r="117" spans="1:12" x14ac:dyDescent="0.4">
      <c r="B117" s="4" t="s">
        <v>112</v>
      </c>
      <c r="D117" s="72"/>
      <c r="F117" s="46">
        <v>-7105098.2299999995</v>
      </c>
      <c r="G117" s="9"/>
      <c r="H117" s="46">
        <v>7757018.6100000013</v>
      </c>
      <c r="I117" s="28"/>
      <c r="J117" s="46">
        <v>0</v>
      </c>
      <c r="K117" s="9"/>
      <c r="L117" s="46">
        <v>0</v>
      </c>
    </row>
    <row r="118" spans="1:12" x14ac:dyDescent="0.4">
      <c r="C118" s="4" t="s">
        <v>108</v>
      </c>
      <c r="F118" s="7">
        <f>SUM(F111:F117)</f>
        <v>3557793373.0300002</v>
      </c>
      <c r="G118" s="7"/>
      <c r="H118" s="7">
        <f>SUM(H111:H117)</f>
        <v>2873129116.7000003</v>
      </c>
      <c r="I118" s="28"/>
      <c r="J118" s="7">
        <f>SUM(J111:J117)</f>
        <v>3432898468.5400004</v>
      </c>
      <c r="K118" s="7"/>
      <c r="L118" s="7">
        <f>SUM(L111:L117)</f>
        <v>2905240698.1199999</v>
      </c>
    </row>
    <row r="119" spans="1:12" x14ac:dyDescent="0.4">
      <c r="B119" s="4" t="s">
        <v>94</v>
      </c>
      <c r="F119" s="80">
        <v>62259757.509999998</v>
      </c>
      <c r="G119" s="70"/>
      <c r="H119" s="80">
        <v>62559877.349999987</v>
      </c>
      <c r="I119" s="28"/>
      <c r="J119" s="46">
        <v>0</v>
      </c>
      <c r="K119" s="9"/>
      <c r="L119" s="80">
        <v>0</v>
      </c>
    </row>
    <row r="120" spans="1:12" x14ac:dyDescent="0.4">
      <c r="C120" s="4" t="s">
        <v>113</v>
      </c>
      <c r="F120" s="7">
        <f>+F119+F118</f>
        <v>3620053130.5400004</v>
      </c>
      <c r="G120" s="7"/>
      <c r="H120" s="7">
        <f>+H119+H118</f>
        <v>2935688994.0500002</v>
      </c>
      <c r="I120" s="28"/>
      <c r="J120" s="7">
        <f>+J119+J118</f>
        <v>3432898468.5400004</v>
      </c>
      <c r="K120" s="7"/>
      <c r="L120" s="7">
        <f>+L119+L118</f>
        <v>2905240698.1199999</v>
      </c>
    </row>
    <row r="121" spans="1:12" ht="18.75" thickBot="1" x14ac:dyDescent="0.45">
      <c r="A121" s="4" t="s">
        <v>114</v>
      </c>
      <c r="F121" s="43">
        <f>+F120+F83</f>
        <v>3925864502.2700005</v>
      </c>
      <c r="G121" s="9"/>
      <c r="H121" s="43">
        <f>+H120+H83</f>
        <v>3548441253.1200004</v>
      </c>
      <c r="I121" s="28"/>
      <c r="J121" s="43">
        <f>+J120+J83</f>
        <v>3757421842.9000006</v>
      </c>
      <c r="K121" s="9"/>
      <c r="L121" s="43">
        <f>+L120+L83</f>
        <v>3608588724.0099998</v>
      </c>
    </row>
    <row r="122" spans="1:12" ht="18.75" thickTop="1" x14ac:dyDescent="0.4">
      <c r="F122" s="9"/>
      <c r="G122" s="9"/>
      <c r="H122" s="9"/>
      <c r="I122" s="28"/>
      <c r="J122" s="9"/>
      <c r="K122" s="9"/>
      <c r="L122" s="9"/>
    </row>
    <row r="123" spans="1:12" x14ac:dyDescent="0.4">
      <c r="A123" s="4" t="s">
        <v>205</v>
      </c>
      <c r="F123" s="44"/>
      <c r="G123" s="44"/>
      <c r="H123" s="44"/>
      <c r="I123" s="28"/>
      <c r="J123" s="7"/>
      <c r="K123" s="7"/>
      <c r="L123" s="7"/>
    </row>
    <row r="124" spans="1:12" x14ac:dyDescent="0.4">
      <c r="F124" s="14"/>
      <c r="G124" s="14"/>
      <c r="H124" s="14"/>
      <c r="J124" s="14"/>
      <c r="K124" s="14"/>
      <c r="L124" s="14"/>
    </row>
    <row r="125" spans="1:12" x14ac:dyDescent="0.4">
      <c r="F125" s="14"/>
      <c r="G125" s="14"/>
      <c r="H125" s="14"/>
      <c r="J125" s="14"/>
      <c r="K125" s="14"/>
      <c r="L125" s="14"/>
    </row>
    <row r="126" spans="1:12" x14ac:dyDescent="0.4">
      <c r="F126" s="14"/>
      <c r="G126" s="14"/>
      <c r="H126" s="14"/>
      <c r="J126" s="14"/>
      <c r="K126" s="14"/>
      <c r="L126" s="14"/>
    </row>
    <row r="127" spans="1:12" x14ac:dyDescent="0.4">
      <c r="F127" s="14"/>
      <c r="G127" s="14"/>
      <c r="H127" s="14"/>
      <c r="J127" s="14"/>
      <c r="K127" s="14"/>
      <c r="L127" s="14"/>
    </row>
    <row r="128" spans="1:12" x14ac:dyDescent="0.4">
      <c r="F128" s="14"/>
      <c r="G128" s="14"/>
      <c r="H128" s="14"/>
      <c r="J128" s="14"/>
      <c r="K128" s="14"/>
      <c r="L128" s="14"/>
    </row>
    <row r="129" spans="1:12" x14ac:dyDescent="0.4">
      <c r="F129" s="14"/>
      <c r="G129" s="14"/>
      <c r="H129" s="14"/>
      <c r="J129" s="14"/>
      <c r="K129" s="14"/>
      <c r="L129" s="14"/>
    </row>
    <row r="130" spans="1:12" x14ac:dyDescent="0.4">
      <c r="F130" s="14"/>
      <c r="G130" s="14"/>
      <c r="H130" s="14"/>
      <c r="J130" s="14"/>
      <c r="K130" s="14"/>
      <c r="L130" s="14"/>
    </row>
    <row r="132" spans="1:12" x14ac:dyDescent="0.4">
      <c r="F132" s="14"/>
      <c r="G132" s="14"/>
      <c r="H132" s="14"/>
      <c r="J132" s="14"/>
      <c r="K132" s="14"/>
      <c r="L132" s="14"/>
    </row>
    <row r="133" spans="1:12" x14ac:dyDescent="0.4">
      <c r="F133" s="14"/>
      <c r="G133" s="14"/>
      <c r="H133" s="14"/>
      <c r="J133" s="14"/>
      <c r="K133" s="14"/>
      <c r="L133" s="14"/>
    </row>
    <row r="134" spans="1:12" x14ac:dyDescent="0.4">
      <c r="F134" s="14"/>
      <c r="G134" s="14"/>
      <c r="H134" s="14"/>
      <c r="J134" s="14"/>
      <c r="K134" s="14"/>
      <c r="L134" s="14"/>
    </row>
    <row r="135" spans="1:12" x14ac:dyDescent="0.4">
      <c r="F135" s="14"/>
      <c r="G135" s="14"/>
      <c r="H135" s="14"/>
      <c r="J135" s="14"/>
      <c r="K135" s="14"/>
      <c r="L135" s="14"/>
    </row>
    <row r="136" spans="1:12" x14ac:dyDescent="0.4">
      <c r="A136" s="6"/>
      <c r="B136" s="10" t="s">
        <v>123</v>
      </c>
      <c r="C136" s="6"/>
      <c r="D136" s="10"/>
      <c r="G136" s="10"/>
      <c r="H136" s="10" t="s">
        <v>122</v>
      </c>
      <c r="I136" s="6"/>
      <c r="J136" s="6"/>
      <c r="K136" s="6"/>
      <c r="L136" s="6"/>
    </row>
    <row r="137" spans="1:12" ht="18" customHeight="1" x14ac:dyDescent="0.4">
      <c r="J137" s="8"/>
      <c r="K137" s="8"/>
      <c r="L137" s="8"/>
    </row>
    <row r="138" spans="1:12" x14ac:dyDescent="0.4">
      <c r="A138" s="6"/>
      <c r="B138" s="10"/>
      <c r="C138" s="6"/>
      <c r="D138" s="10"/>
      <c r="F138" s="10"/>
      <c r="G138" s="10"/>
      <c r="H138" s="10"/>
      <c r="I138" s="6"/>
      <c r="J138" s="6"/>
      <c r="K138" s="6"/>
      <c r="L138" s="6"/>
    </row>
    <row r="139" spans="1:12" x14ac:dyDescent="0.4">
      <c r="A139" s="6"/>
      <c r="B139" s="10"/>
      <c r="C139" s="6"/>
      <c r="D139" s="10"/>
      <c r="F139" s="10"/>
      <c r="G139" s="10"/>
      <c r="H139" s="10"/>
      <c r="I139" s="6"/>
      <c r="J139" s="6"/>
      <c r="K139" s="6"/>
      <c r="L139" s="6"/>
    </row>
    <row r="140" spans="1:12" x14ac:dyDescent="0.4">
      <c r="A140" s="6"/>
      <c r="B140" s="10"/>
      <c r="C140" s="6"/>
      <c r="D140" s="10"/>
      <c r="F140" s="10"/>
      <c r="G140" s="10"/>
      <c r="H140" s="10"/>
      <c r="I140" s="6"/>
      <c r="J140" s="6"/>
      <c r="K140" s="6"/>
      <c r="L140" s="6"/>
    </row>
    <row r="141" spans="1:12" ht="16.5" customHeight="1" x14ac:dyDescent="0.4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</row>
    <row r="142" spans="1:12" ht="13.5" customHeight="1" x14ac:dyDescent="0.4">
      <c r="D142" s="6" t="s">
        <v>83</v>
      </c>
      <c r="F142" s="14">
        <f>F121-F43</f>
        <v>0</v>
      </c>
      <c r="G142" s="14"/>
      <c r="H142" s="14">
        <f>H121-H43</f>
        <v>0</v>
      </c>
      <c r="J142" s="14">
        <f>J121-J43</f>
        <v>0</v>
      </c>
      <c r="K142" s="14"/>
      <c r="L142" s="14">
        <f>L121-L43</f>
        <v>0</v>
      </c>
    </row>
    <row r="143" spans="1:12" ht="18" customHeight="1" x14ac:dyDescent="0.4"/>
    <row r="144" spans="1:12" ht="18" customHeight="1" x14ac:dyDescent="0.4"/>
  </sheetData>
  <mergeCells count="23">
    <mergeCell ref="F100:L100"/>
    <mergeCell ref="F54:H54"/>
    <mergeCell ref="A48:L48"/>
    <mergeCell ref="A141:L141"/>
    <mergeCell ref="A95:L95"/>
    <mergeCell ref="A51:L51"/>
    <mergeCell ref="A98:L98"/>
    <mergeCell ref="J101:L101"/>
    <mergeCell ref="F101:H101"/>
    <mergeCell ref="A10:C10"/>
    <mergeCell ref="A50:L50"/>
    <mergeCell ref="A52:L52"/>
    <mergeCell ref="A99:L99"/>
    <mergeCell ref="A58:C58"/>
    <mergeCell ref="A97:L97"/>
    <mergeCell ref="F53:L53"/>
    <mergeCell ref="J54:L54"/>
    <mergeCell ref="A2:L2"/>
    <mergeCell ref="A3:L3"/>
    <mergeCell ref="F5:L5"/>
    <mergeCell ref="F6:H6"/>
    <mergeCell ref="J6:L6"/>
    <mergeCell ref="A4:L4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Footer>&amp;C&amp;P</oddFooter>
  </headerFooter>
  <rowBreaks count="2" manualBreakCount="2">
    <brk id="48" max="11" man="1"/>
    <brk id="9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45"/>
  <sheetViews>
    <sheetView view="pageBreakPreview" topLeftCell="A10" zoomScale="120" zoomScaleNormal="86" zoomScaleSheetLayoutView="120" workbookViewId="0">
      <selection activeCell="B30" sqref="B30"/>
    </sheetView>
  </sheetViews>
  <sheetFormatPr defaultColWidth="9.140625" defaultRowHeight="18" x14ac:dyDescent="0.4"/>
  <cols>
    <col min="1" max="1" width="39.42578125" style="4" customWidth="1"/>
    <col min="2" max="2" width="6.5703125" style="4" customWidth="1"/>
    <col min="3" max="3" width="0.7109375" style="4" customWidth="1"/>
    <col min="4" max="4" width="13.42578125" style="4" customWidth="1"/>
    <col min="5" max="5" width="1" style="4" customWidth="1"/>
    <col min="6" max="6" width="13" style="4" customWidth="1"/>
    <col min="7" max="7" width="1" style="4" hidden="1" customWidth="1"/>
    <col min="8" max="8" width="11.85546875" style="4" hidden="1" customWidth="1"/>
    <col min="9" max="9" width="1" style="4" hidden="1" customWidth="1"/>
    <col min="10" max="10" width="11.85546875" style="4" hidden="1" customWidth="1"/>
    <col min="11" max="11" width="1.28515625" style="4" hidden="1" customWidth="1"/>
    <col min="12" max="12" width="11.85546875" style="4" hidden="1" customWidth="1"/>
    <col min="13" max="13" width="1.140625" style="4" customWidth="1"/>
    <col min="14" max="14" width="12" style="4" bestFit="1" customWidth="1"/>
    <col min="15" max="15" width="1.140625" style="4" customWidth="1"/>
    <col min="16" max="16" width="12.7109375" style="4" customWidth="1"/>
    <col min="17" max="17" width="1" style="4" customWidth="1"/>
    <col min="18" max="18" width="13.28515625" style="4" customWidth="1"/>
    <col min="19" max="19" width="1" style="4" customWidth="1"/>
    <col min="20" max="20" width="14.7109375" style="4" customWidth="1"/>
    <col min="21" max="21" width="1" style="4" customWidth="1"/>
    <col min="22" max="22" width="13.28515625" style="4" customWidth="1"/>
    <col min="23" max="23" width="1" style="4" customWidth="1"/>
    <col min="24" max="24" width="12.85546875" style="4" bestFit="1" customWidth="1"/>
    <col min="25" max="25" width="0.7109375" style="4" customWidth="1"/>
    <col min="26" max="26" width="12.140625" style="4" customWidth="1"/>
    <col min="27" max="27" width="0.7109375" style="4" customWidth="1"/>
    <col min="28" max="28" width="14.140625" style="4" customWidth="1"/>
    <col min="29" max="29" width="11.28515625" style="4" hidden="1" customWidth="1"/>
    <col min="30" max="30" width="10.5703125" style="4" customWidth="1"/>
    <col min="31" max="31" width="16.85546875" style="4" customWidth="1"/>
    <col min="32" max="16384" width="9.140625" style="4"/>
  </cols>
  <sheetData>
    <row r="1" spans="1:31" x14ac:dyDescent="0.4">
      <c r="Z1" s="109" t="s">
        <v>198</v>
      </c>
      <c r="AA1" s="109"/>
      <c r="AB1" s="109"/>
    </row>
    <row r="2" spans="1:31" x14ac:dyDescent="0.4">
      <c r="A2" s="107" t="s">
        <v>51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</row>
    <row r="3" spans="1:31" x14ac:dyDescent="0.4">
      <c r="A3" s="107" t="s">
        <v>218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</row>
    <row r="4" spans="1:31" x14ac:dyDescent="0.4">
      <c r="A4" s="107" t="s">
        <v>33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</row>
    <row r="5" spans="1:31" x14ac:dyDescent="0.4">
      <c r="A5" s="107" t="s">
        <v>236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</row>
    <row r="6" spans="1:31" ht="5.25" customHeight="1" x14ac:dyDescent="0.4">
      <c r="A6" s="1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1" ht="17.25" customHeight="1" x14ac:dyDescent="0.4">
      <c r="A7" s="13"/>
      <c r="B7" s="3"/>
      <c r="C7" s="3"/>
      <c r="D7" s="110" t="s">
        <v>12</v>
      </c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</row>
    <row r="8" spans="1:31" x14ac:dyDescent="0.4">
      <c r="D8" s="7"/>
      <c r="E8" s="7"/>
      <c r="F8" s="7"/>
      <c r="G8" s="7"/>
      <c r="H8" s="7"/>
      <c r="I8" s="7"/>
      <c r="J8" s="32" t="s">
        <v>68</v>
      </c>
      <c r="K8" s="14"/>
      <c r="L8" s="14" t="s">
        <v>64</v>
      </c>
      <c r="M8" s="14"/>
      <c r="N8" s="105" t="s">
        <v>18</v>
      </c>
      <c r="O8" s="105"/>
      <c r="P8" s="105"/>
      <c r="Q8" s="65"/>
      <c r="R8" s="111" t="s">
        <v>112</v>
      </c>
      <c r="S8" s="111"/>
      <c r="T8" s="111"/>
      <c r="U8" s="111"/>
      <c r="V8" s="111"/>
      <c r="W8" s="65"/>
      <c r="X8" s="37"/>
      <c r="Y8" s="37"/>
      <c r="Z8" s="37" t="s">
        <v>97</v>
      </c>
    </row>
    <row r="9" spans="1:31" x14ac:dyDescent="0.4">
      <c r="D9" s="7"/>
      <c r="E9" s="7"/>
      <c r="F9" s="14" t="s">
        <v>137</v>
      </c>
      <c r="G9" s="7"/>
      <c r="H9" s="14"/>
      <c r="I9" s="7"/>
      <c r="J9" s="32"/>
      <c r="K9" s="14"/>
      <c r="L9" s="14"/>
      <c r="M9" s="14"/>
      <c r="N9" s="65"/>
      <c r="O9" s="65"/>
      <c r="P9" s="65"/>
      <c r="Q9" s="65"/>
      <c r="R9" s="14" t="s">
        <v>125</v>
      </c>
      <c r="S9" s="65"/>
      <c r="T9" s="59" t="s">
        <v>128</v>
      </c>
      <c r="U9" s="65"/>
      <c r="V9" s="39" t="s">
        <v>103</v>
      </c>
      <c r="W9" s="65"/>
      <c r="X9" s="65" t="s">
        <v>91</v>
      </c>
      <c r="Y9" s="65"/>
      <c r="Z9" s="65" t="s">
        <v>98</v>
      </c>
    </row>
    <row r="10" spans="1:31" x14ac:dyDescent="0.4">
      <c r="D10" s="15" t="s">
        <v>21</v>
      </c>
      <c r="E10" s="15"/>
      <c r="F10" s="14" t="s">
        <v>138</v>
      </c>
      <c r="G10" s="15"/>
      <c r="H10" s="14" t="s">
        <v>64</v>
      </c>
      <c r="I10" s="14"/>
      <c r="J10" s="33" t="s">
        <v>69</v>
      </c>
      <c r="K10" s="14"/>
      <c r="L10" s="14" t="s">
        <v>65</v>
      </c>
      <c r="M10" s="14"/>
      <c r="N10" s="24" t="s">
        <v>22</v>
      </c>
      <c r="O10" s="19"/>
      <c r="P10" s="62"/>
      <c r="Q10" s="62"/>
      <c r="R10" s="6" t="s">
        <v>127</v>
      </c>
      <c r="S10" s="14"/>
      <c r="T10" s="57" t="s">
        <v>129</v>
      </c>
      <c r="U10" s="14"/>
      <c r="V10" s="14" t="s">
        <v>104</v>
      </c>
      <c r="W10" s="62"/>
      <c r="X10" s="65" t="s">
        <v>92</v>
      </c>
      <c r="Y10" s="65"/>
      <c r="Z10" s="65" t="s">
        <v>99</v>
      </c>
    </row>
    <row r="11" spans="1:31" x14ac:dyDescent="0.4">
      <c r="B11" s="61" t="s">
        <v>39</v>
      </c>
      <c r="D11" s="20" t="s">
        <v>23</v>
      </c>
      <c r="E11" s="17"/>
      <c r="F11" s="64" t="s">
        <v>24</v>
      </c>
      <c r="G11" s="17"/>
      <c r="H11" s="64" t="s">
        <v>65</v>
      </c>
      <c r="I11" s="16"/>
      <c r="J11" s="34" t="s">
        <v>70</v>
      </c>
      <c r="K11" s="16"/>
      <c r="L11" s="64"/>
      <c r="M11" s="16"/>
      <c r="N11" s="25" t="s">
        <v>19</v>
      </c>
      <c r="O11" s="19"/>
      <c r="P11" s="63" t="s">
        <v>3</v>
      </c>
      <c r="Q11" s="65"/>
      <c r="R11" s="64" t="s">
        <v>126</v>
      </c>
      <c r="S11" s="16"/>
      <c r="T11" s="58" t="s">
        <v>130</v>
      </c>
      <c r="U11" s="16"/>
      <c r="V11" s="64" t="s">
        <v>111</v>
      </c>
      <c r="W11" s="65"/>
      <c r="X11" s="63"/>
      <c r="Y11" s="65"/>
      <c r="Z11" s="63" t="s">
        <v>100</v>
      </c>
      <c r="AB11" s="61" t="s">
        <v>27</v>
      </c>
      <c r="AE11" s="16"/>
    </row>
    <row r="12" spans="1:31" x14ac:dyDescent="0.4">
      <c r="C12" s="16"/>
      <c r="N12" s="65"/>
      <c r="O12" s="16"/>
      <c r="P12" s="22"/>
      <c r="Q12" s="22"/>
      <c r="R12" s="22"/>
      <c r="S12" s="22"/>
      <c r="T12" s="22"/>
      <c r="U12" s="22"/>
      <c r="V12" s="22"/>
      <c r="W12" s="22"/>
      <c r="X12" s="22"/>
      <c r="Y12" s="17"/>
      <c r="Z12" s="17"/>
      <c r="AB12" s="22"/>
    </row>
    <row r="13" spans="1:31" x14ac:dyDescent="0.4">
      <c r="A13" s="4" t="s">
        <v>182</v>
      </c>
      <c r="D13" s="9">
        <v>1164401069.76</v>
      </c>
      <c r="E13" s="9"/>
      <c r="F13" s="9">
        <v>688264273.17000008</v>
      </c>
      <c r="G13" s="9"/>
      <c r="H13" s="9">
        <v>0</v>
      </c>
      <c r="I13" s="9"/>
      <c r="J13" s="9">
        <v>0</v>
      </c>
      <c r="K13" s="9"/>
      <c r="L13" s="9">
        <v>0</v>
      </c>
      <c r="M13" s="9"/>
      <c r="N13" s="9">
        <v>101508576.81</v>
      </c>
      <c r="O13" s="9"/>
      <c r="P13" s="9">
        <v>640369161.44000018</v>
      </c>
      <c r="Q13" s="9"/>
      <c r="R13" s="9">
        <v>17740596.210000001</v>
      </c>
      <c r="S13" s="9"/>
      <c r="T13" s="9">
        <v>0</v>
      </c>
      <c r="U13" s="9"/>
      <c r="V13" s="9">
        <f>+T13+R13</f>
        <v>17740596.210000001</v>
      </c>
      <c r="W13" s="9"/>
      <c r="X13" s="9">
        <f>SUM(D13:P13)+V13</f>
        <v>2612283677.3900003</v>
      </c>
      <c r="Y13" s="9"/>
      <c r="Z13" s="9">
        <v>62855854.489999987</v>
      </c>
      <c r="AA13" s="28"/>
      <c r="AB13" s="9">
        <f>+X13+Z13</f>
        <v>2675139531.8800001</v>
      </c>
    </row>
    <row r="14" spans="1:31" ht="8.25" customHeight="1" x14ac:dyDescent="0.4"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7"/>
      <c r="AB14" s="9"/>
    </row>
    <row r="15" spans="1:31" x14ac:dyDescent="0.4">
      <c r="A15" s="4" t="s">
        <v>115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7"/>
      <c r="AB15" s="9"/>
    </row>
    <row r="16" spans="1:31" hidden="1" x14ac:dyDescent="0.4">
      <c r="A16" s="4" t="s">
        <v>149</v>
      </c>
      <c r="B16" s="6">
        <v>25</v>
      </c>
      <c r="D16" s="9">
        <v>0</v>
      </c>
      <c r="E16" s="9"/>
      <c r="F16" s="9">
        <v>0</v>
      </c>
      <c r="G16" s="9"/>
      <c r="H16" s="9">
        <v>0</v>
      </c>
      <c r="I16" s="9"/>
      <c r="J16" s="9"/>
      <c r="K16" s="9"/>
      <c r="L16" s="9"/>
      <c r="M16" s="9"/>
      <c r="N16" s="9">
        <v>0</v>
      </c>
      <c r="O16" s="7"/>
      <c r="P16" s="9">
        <v>0</v>
      </c>
      <c r="Q16" s="9"/>
      <c r="R16" s="9">
        <v>0</v>
      </c>
      <c r="S16" s="9"/>
      <c r="T16" s="9">
        <v>0</v>
      </c>
      <c r="U16" s="9"/>
      <c r="V16" s="9">
        <f t="shared" ref="V16:V17" si="0">+T16+R16</f>
        <v>0</v>
      </c>
      <c r="W16" s="9"/>
      <c r="X16" s="9">
        <f t="shared" ref="X16" si="1">SUM(D16:P16)+V16</f>
        <v>0</v>
      </c>
      <c r="Y16" s="9"/>
      <c r="Z16" s="9">
        <v>0</v>
      </c>
      <c r="AA16" s="7"/>
      <c r="AB16" s="9">
        <f t="shared" ref="AB16:AB17" si="2">+X16+Z16</f>
        <v>0</v>
      </c>
    </row>
    <row r="17" spans="1:30" hidden="1" x14ac:dyDescent="0.4">
      <c r="A17" s="4" t="s">
        <v>173</v>
      </c>
      <c r="B17" s="6">
        <v>25</v>
      </c>
      <c r="D17" s="9">
        <v>0</v>
      </c>
      <c r="E17" s="9"/>
      <c r="F17" s="9">
        <v>0</v>
      </c>
      <c r="G17" s="9"/>
      <c r="H17" s="9">
        <v>0</v>
      </c>
      <c r="I17" s="9"/>
      <c r="J17" s="9"/>
      <c r="K17" s="9"/>
      <c r="L17" s="9"/>
      <c r="M17" s="9"/>
      <c r="N17" s="9">
        <v>0</v>
      </c>
      <c r="O17" s="7"/>
      <c r="P17" s="9">
        <v>0</v>
      </c>
      <c r="Q17" s="9"/>
      <c r="R17" s="9">
        <v>0</v>
      </c>
      <c r="S17" s="9"/>
      <c r="T17" s="9">
        <v>0</v>
      </c>
      <c r="U17" s="9"/>
      <c r="V17" s="9">
        <f t="shared" si="0"/>
        <v>0</v>
      </c>
      <c r="W17" s="9"/>
      <c r="X17" s="9">
        <f t="shared" ref="X17" si="3">SUM(D17:P17)+V17</f>
        <v>0</v>
      </c>
      <c r="Y17" s="9"/>
      <c r="Z17" s="9">
        <v>0</v>
      </c>
      <c r="AA17" s="7"/>
      <c r="AB17" s="9">
        <f t="shared" si="2"/>
        <v>0</v>
      </c>
    </row>
    <row r="18" spans="1:30" x14ac:dyDescent="0.4">
      <c r="A18" s="4" t="s">
        <v>124</v>
      </c>
      <c r="B18" s="6">
        <v>25</v>
      </c>
      <c r="D18" s="9">
        <v>0</v>
      </c>
      <c r="E18" s="9"/>
      <c r="F18" s="9">
        <v>0</v>
      </c>
      <c r="G18" s="9"/>
      <c r="H18" s="9">
        <v>0</v>
      </c>
      <c r="I18" s="9"/>
      <c r="J18" s="9"/>
      <c r="K18" s="9"/>
      <c r="L18" s="9"/>
      <c r="M18" s="9"/>
      <c r="N18" s="9">
        <v>0</v>
      </c>
      <c r="O18" s="7"/>
      <c r="P18" s="9">
        <v>-116437235.14</v>
      </c>
      <c r="Q18" s="9"/>
      <c r="R18" s="9">
        <v>0</v>
      </c>
      <c r="S18" s="9"/>
      <c r="T18" s="9">
        <v>0</v>
      </c>
      <c r="U18" s="9"/>
      <c r="V18" s="9">
        <f>+T18+R18</f>
        <v>0</v>
      </c>
      <c r="W18" s="9"/>
      <c r="X18" s="9">
        <f>SUM(D18:P18)+V18</f>
        <v>-116437235.14</v>
      </c>
      <c r="Y18" s="9"/>
      <c r="Z18" s="9">
        <v>0</v>
      </c>
      <c r="AA18" s="7"/>
      <c r="AB18" s="9">
        <f>+X18+Z18</f>
        <v>-116437235.14</v>
      </c>
    </row>
    <row r="19" spans="1:30" x14ac:dyDescent="0.4">
      <c r="A19" s="4" t="s">
        <v>150</v>
      </c>
      <c r="B19" s="6"/>
      <c r="D19" s="9">
        <v>0</v>
      </c>
      <c r="E19" s="9"/>
      <c r="F19" s="9">
        <v>0</v>
      </c>
      <c r="G19" s="9"/>
      <c r="H19" s="9">
        <v>0</v>
      </c>
      <c r="I19" s="9"/>
      <c r="J19" s="9"/>
      <c r="K19" s="9"/>
      <c r="L19" s="9"/>
      <c r="M19" s="9"/>
      <c r="N19" s="9">
        <v>1543436.5</v>
      </c>
      <c r="O19" s="7"/>
      <c r="P19" s="9">
        <f>-N19</f>
        <v>-1543436.5</v>
      </c>
      <c r="Q19" s="9"/>
      <c r="R19" s="9">
        <v>0</v>
      </c>
      <c r="S19" s="9"/>
      <c r="T19" s="9">
        <v>0</v>
      </c>
      <c r="U19" s="9"/>
      <c r="V19" s="9">
        <f t="shared" ref="V19" si="4">+T19+R19</f>
        <v>0</v>
      </c>
      <c r="W19" s="9"/>
      <c r="X19" s="9">
        <f t="shared" ref="X19" si="5">SUM(D19:P19)+V19</f>
        <v>0</v>
      </c>
      <c r="Y19" s="9"/>
      <c r="Z19" s="9">
        <v>0</v>
      </c>
      <c r="AA19" s="7"/>
      <c r="AB19" s="9">
        <f t="shared" ref="AB19" si="6">+X19+Z19</f>
        <v>0</v>
      </c>
    </row>
    <row r="20" spans="1:30" x14ac:dyDescent="0.4">
      <c r="A20" s="4" t="s">
        <v>207</v>
      </c>
      <c r="B20" s="6"/>
      <c r="D20" s="9">
        <v>0</v>
      </c>
      <c r="E20" s="9"/>
      <c r="F20" s="9">
        <v>0</v>
      </c>
      <c r="G20" s="9"/>
      <c r="H20" s="9">
        <v>0</v>
      </c>
      <c r="I20" s="9"/>
      <c r="J20" s="9"/>
      <c r="K20" s="9"/>
      <c r="L20" s="9"/>
      <c r="M20" s="9"/>
      <c r="N20" s="9">
        <v>0</v>
      </c>
      <c r="O20" s="9"/>
      <c r="P20" s="9">
        <f>+'งบกำไรขาดทุน Q3_67'!H39</f>
        <v>-11613483.250000009</v>
      </c>
      <c r="Q20" s="9"/>
      <c r="R20" s="9">
        <f>+'งบกำไรขาดทุน Q3_67'!H68</f>
        <v>-6294089.4800000004</v>
      </c>
      <c r="S20" s="9"/>
      <c r="T20" s="9">
        <f>-T22</f>
        <v>0</v>
      </c>
      <c r="U20" s="9"/>
      <c r="V20" s="9">
        <f>+T20+R20</f>
        <v>-6294089.4800000004</v>
      </c>
      <c r="W20" s="9"/>
      <c r="X20" s="9">
        <f>SUM(D20:P20)+V20</f>
        <v>-17907572.730000012</v>
      </c>
      <c r="Y20" s="9"/>
      <c r="Z20" s="9">
        <v>-445446.35</v>
      </c>
      <c r="AA20" s="28"/>
      <c r="AB20" s="9">
        <f>+X20+Z20</f>
        <v>-18353019.080000013</v>
      </c>
    </row>
    <row r="21" spans="1:30" hidden="1" x14ac:dyDescent="0.4">
      <c r="A21" s="4" t="s">
        <v>143</v>
      </c>
      <c r="B21" s="6"/>
      <c r="D21" s="9"/>
      <c r="E21" s="9"/>
      <c r="F21" s="9"/>
      <c r="G21" s="7"/>
      <c r="H21" s="9"/>
      <c r="I21" s="9"/>
      <c r="J21" s="9"/>
      <c r="K21" s="9"/>
      <c r="L21" s="9"/>
      <c r="M21" s="9"/>
      <c r="N21" s="9"/>
      <c r="O21" s="7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28"/>
      <c r="AB21" s="9"/>
    </row>
    <row r="22" spans="1:30" hidden="1" x14ac:dyDescent="0.4">
      <c r="A22" s="4" t="s">
        <v>144</v>
      </c>
      <c r="B22" s="6"/>
      <c r="D22" s="9">
        <v>0</v>
      </c>
      <c r="E22" s="9"/>
      <c r="F22" s="9">
        <v>0</v>
      </c>
      <c r="G22" s="9"/>
      <c r="H22" s="9">
        <v>0</v>
      </c>
      <c r="I22" s="9"/>
      <c r="J22" s="9"/>
      <c r="K22" s="9"/>
      <c r="L22" s="9"/>
      <c r="M22" s="9"/>
      <c r="N22" s="9">
        <v>0</v>
      </c>
      <c r="O22" s="7"/>
      <c r="P22" s="9">
        <v>0</v>
      </c>
      <c r="Q22" s="9"/>
      <c r="R22" s="9">
        <v>0</v>
      </c>
      <c r="S22" s="9"/>
      <c r="T22" s="9">
        <f>-P22</f>
        <v>0</v>
      </c>
      <c r="U22" s="9"/>
      <c r="V22" s="9">
        <f>+T22+R22</f>
        <v>0</v>
      </c>
      <c r="W22" s="9"/>
      <c r="X22" s="9">
        <f>SUM(D22:P22)+V22</f>
        <v>0</v>
      </c>
      <c r="Y22" s="9"/>
      <c r="Z22" s="9">
        <v>0</v>
      </c>
      <c r="AA22" s="7"/>
      <c r="AB22" s="9">
        <f>+X22+Z22</f>
        <v>0</v>
      </c>
    </row>
    <row r="23" spans="1:30" ht="9" customHeight="1" x14ac:dyDescent="0.4">
      <c r="B23" s="6"/>
      <c r="D23" s="46"/>
      <c r="E23" s="9"/>
      <c r="F23" s="46"/>
      <c r="G23" s="28"/>
      <c r="H23" s="46"/>
      <c r="I23" s="9"/>
      <c r="J23" s="9"/>
      <c r="K23" s="9"/>
      <c r="L23" s="9"/>
      <c r="M23" s="9"/>
      <c r="N23" s="46"/>
      <c r="O23" s="44"/>
      <c r="P23" s="46"/>
      <c r="Q23" s="9"/>
      <c r="R23" s="46"/>
      <c r="S23" s="9"/>
      <c r="T23" s="46"/>
      <c r="U23" s="9"/>
      <c r="V23" s="46"/>
      <c r="W23" s="9"/>
      <c r="X23" s="46"/>
      <c r="Y23" s="9"/>
      <c r="Z23" s="46"/>
      <c r="AA23" s="9"/>
      <c r="AB23" s="46"/>
    </row>
    <row r="24" spans="1:30" ht="18.75" thickBot="1" x14ac:dyDescent="0.45">
      <c r="A24" s="4" t="s">
        <v>237</v>
      </c>
      <c r="D24" s="51">
        <f>SUM(D13:D23)</f>
        <v>1164401069.76</v>
      </c>
      <c r="E24" s="9"/>
      <c r="F24" s="51">
        <f>SUM(F13:F23)</f>
        <v>688264273.17000008</v>
      </c>
      <c r="G24" s="7"/>
      <c r="H24" s="51">
        <f>SUM(H13:H23)</f>
        <v>0</v>
      </c>
      <c r="I24" s="9"/>
      <c r="J24" s="51">
        <f>SUM(J13:J23)</f>
        <v>0</v>
      </c>
      <c r="K24" s="9"/>
      <c r="L24" s="51">
        <f>SUM(L13:L23)</f>
        <v>0</v>
      </c>
      <c r="M24" s="9"/>
      <c r="N24" s="51">
        <f>SUM(N13:N23)</f>
        <v>103052013.31</v>
      </c>
      <c r="O24" s="7"/>
      <c r="P24" s="51">
        <f>SUM(P13:P23)</f>
        <v>510775006.55000019</v>
      </c>
      <c r="Q24" s="9"/>
      <c r="R24" s="51">
        <f>SUM(R13:R23)</f>
        <v>11446506.73</v>
      </c>
      <c r="S24" s="9"/>
      <c r="T24" s="51">
        <f>SUM(T13:T23)</f>
        <v>0</v>
      </c>
      <c r="U24" s="9"/>
      <c r="V24" s="51">
        <f>SUM(V13:V23)</f>
        <v>11446506.73</v>
      </c>
      <c r="W24" s="9"/>
      <c r="X24" s="51">
        <f>SUM(X13:X23)</f>
        <v>2477938869.5200005</v>
      </c>
      <c r="Y24" s="9"/>
      <c r="Z24" s="51">
        <f>SUM(Z13:Z23)</f>
        <v>62410408.139999986</v>
      </c>
      <c r="AA24" s="28"/>
      <c r="AB24" s="51">
        <f>SUM(AB13:AB23)</f>
        <v>2540349277.6600003</v>
      </c>
    </row>
    <row r="25" spans="1:30" ht="11.25" customHeight="1" thickTop="1" x14ac:dyDescent="0.4">
      <c r="A25" s="4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9"/>
      <c r="Y25" s="28"/>
      <c r="Z25" s="28"/>
      <c r="AA25" s="28"/>
      <c r="AB25" s="28"/>
    </row>
    <row r="26" spans="1:30" x14ac:dyDescent="0.4">
      <c r="A26" s="4" t="s">
        <v>200</v>
      </c>
      <c r="D26" s="9">
        <v>1164401069.76</v>
      </c>
      <c r="E26" s="9"/>
      <c r="F26" s="9">
        <v>688264273.17000008</v>
      </c>
      <c r="G26" s="9"/>
      <c r="H26" s="9">
        <v>0</v>
      </c>
      <c r="I26" s="9"/>
      <c r="J26" s="9">
        <v>0</v>
      </c>
      <c r="K26" s="9"/>
      <c r="L26" s="9">
        <v>0</v>
      </c>
      <c r="M26" s="9"/>
      <c r="N26" s="9">
        <v>107803033.52</v>
      </c>
      <c r="O26" s="9"/>
      <c r="P26" s="9">
        <v>904903721.63999999</v>
      </c>
      <c r="Q26" s="9"/>
      <c r="R26" s="9">
        <v>7757018.6100000003</v>
      </c>
      <c r="S26" s="9"/>
      <c r="T26" s="9">
        <v>0</v>
      </c>
      <c r="U26" s="9"/>
      <c r="V26" s="9">
        <f>+T26+R26</f>
        <v>7757018.6100000003</v>
      </c>
      <c r="W26" s="9"/>
      <c r="X26" s="9">
        <f>SUM(D26:P26)+V26</f>
        <v>2873129116.7000003</v>
      </c>
      <c r="Y26" s="9"/>
      <c r="Z26" s="9">
        <v>62559877.350000001</v>
      </c>
      <c r="AA26" s="28"/>
      <c r="AB26" s="9">
        <f>+X26+Z26</f>
        <v>2935688994.0500002</v>
      </c>
      <c r="AD26" s="40">
        <f>AB26-'งบฐานะการเงิน Q3_67'!H120</f>
        <v>0</v>
      </c>
    </row>
    <row r="27" spans="1:30" ht="7.5" customHeight="1" x14ac:dyDescent="0.4"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7"/>
      <c r="AB27" s="9"/>
    </row>
    <row r="28" spans="1:30" x14ac:dyDescent="0.4">
      <c r="A28" s="4" t="s">
        <v>115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7"/>
      <c r="AB28" s="9"/>
    </row>
    <row r="29" spans="1:30" x14ac:dyDescent="0.4">
      <c r="A29" s="4" t="s">
        <v>242</v>
      </c>
      <c r="B29" s="6">
        <v>22</v>
      </c>
      <c r="D29" s="9">
        <v>185701489.12</v>
      </c>
      <c r="E29" s="9"/>
      <c r="F29" s="9">
        <v>656640465.54999995</v>
      </c>
      <c r="G29" s="9"/>
      <c r="H29" s="9">
        <v>0</v>
      </c>
      <c r="I29" s="9"/>
      <c r="J29" s="9"/>
      <c r="K29" s="9"/>
      <c r="L29" s="9"/>
      <c r="M29" s="9"/>
      <c r="N29" s="9">
        <v>0</v>
      </c>
      <c r="O29" s="7"/>
      <c r="P29" s="9">
        <v>0</v>
      </c>
      <c r="Q29" s="9"/>
      <c r="R29" s="9">
        <v>0</v>
      </c>
      <c r="S29" s="9"/>
      <c r="T29" s="9">
        <v>0</v>
      </c>
      <c r="U29" s="9"/>
      <c r="V29" s="9">
        <f>+T29+R29</f>
        <v>0</v>
      </c>
      <c r="W29" s="9"/>
      <c r="X29" s="9">
        <f>SUM(D29:P29)+V29</f>
        <v>842341954.66999996</v>
      </c>
      <c r="Y29" s="9"/>
      <c r="Z29" s="9">
        <v>0</v>
      </c>
      <c r="AA29" s="7"/>
      <c r="AB29" s="9">
        <f>+X29+Z29</f>
        <v>842341954.66999996</v>
      </c>
    </row>
    <row r="30" spans="1:30" x14ac:dyDescent="0.4">
      <c r="A30" s="4" t="s">
        <v>124</v>
      </c>
      <c r="B30" s="6">
        <v>25</v>
      </c>
      <c r="D30" s="9">
        <v>0</v>
      </c>
      <c r="E30" s="9"/>
      <c r="F30" s="9">
        <v>0</v>
      </c>
      <c r="G30" s="9"/>
      <c r="H30" s="9">
        <v>0</v>
      </c>
      <c r="I30" s="9"/>
      <c r="J30" s="9"/>
      <c r="K30" s="9"/>
      <c r="L30" s="9"/>
      <c r="M30" s="9"/>
      <c r="N30" s="9">
        <v>0</v>
      </c>
      <c r="O30" s="7"/>
      <c r="P30" s="9">
        <f>-139725340.78-108006333.91</f>
        <v>-247731674.69</v>
      </c>
      <c r="Q30" s="9"/>
      <c r="R30" s="9">
        <v>0</v>
      </c>
      <c r="S30" s="9"/>
      <c r="T30" s="9">
        <v>0</v>
      </c>
      <c r="U30" s="9"/>
      <c r="V30" s="9">
        <f>+T30+R30</f>
        <v>0</v>
      </c>
      <c r="W30" s="9"/>
      <c r="X30" s="9">
        <f>SUM(D30:P30)+V30</f>
        <v>-247731674.69</v>
      </c>
      <c r="Y30" s="9"/>
      <c r="Z30" s="9">
        <v>0</v>
      </c>
      <c r="AA30" s="7"/>
      <c r="AB30" s="9">
        <f>+X30+Z30</f>
        <v>-247731674.69</v>
      </c>
    </row>
    <row r="31" spans="1:30" x14ac:dyDescent="0.4">
      <c r="A31" s="4" t="s">
        <v>150</v>
      </c>
      <c r="B31" s="6"/>
      <c r="D31" s="9">
        <v>0</v>
      </c>
      <c r="E31" s="9"/>
      <c r="F31" s="9">
        <v>0</v>
      </c>
      <c r="G31" s="9"/>
      <c r="H31" s="9">
        <v>0</v>
      </c>
      <c r="I31" s="9"/>
      <c r="J31" s="9"/>
      <c r="K31" s="9"/>
      <c r="L31" s="9"/>
      <c r="M31" s="9"/>
      <c r="N31" s="9">
        <v>4149128.17</v>
      </c>
      <c r="O31" s="7"/>
      <c r="P31" s="9">
        <f>-N31</f>
        <v>-4149128.17</v>
      </c>
      <c r="Q31" s="9"/>
      <c r="R31" s="9">
        <v>0</v>
      </c>
      <c r="S31" s="9"/>
      <c r="T31" s="9">
        <v>0</v>
      </c>
      <c r="U31" s="9"/>
      <c r="V31" s="9">
        <f t="shared" ref="V31" si="7">+T31+R31</f>
        <v>0</v>
      </c>
      <c r="W31" s="9"/>
      <c r="X31" s="9">
        <f t="shared" ref="X31" si="8">SUM(D31:P31)+V31</f>
        <v>0</v>
      </c>
      <c r="Y31" s="9"/>
      <c r="Z31" s="9">
        <v>0</v>
      </c>
      <c r="AA31" s="7"/>
      <c r="AB31" s="9">
        <f t="shared" ref="AB31" si="9">+X31+Z31</f>
        <v>0</v>
      </c>
    </row>
    <row r="32" spans="1:30" x14ac:dyDescent="0.4">
      <c r="A32" s="4" t="s">
        <v>207</v>
      </c>
      <c r="B32" s="6"/>
      <c r="D32" s="9">
        <v>0</v>
      </c>
      <c r="E32" s="9"/>
      <c r="F32" s="9">
        <v>0</v>
      </c>
      <c r="G32" s="9"/>
      <c r="H32" s="9">
        <v>0</v>
      </c>
      <c r="I32" s="9"/>
      <c r="J32" s="9"/>
      <c r="K32" s="9"/>
      <c r="L32" s="9"/>
      <c r="M32" s="9"/>
      <c r="N32" s="9">
        <v>0</v>
      </c>
      <c r="O32" s="9"/>
      <c r="P32" s="9">
        <f>+'งบกำไรขาดทุน Q3_67'!F39</f>
        <v>104916093.19</v>
      </c>
      <c r="Q32" s="9"/>
      <c r="R32" s="9">
        <f>+'งบกำไรขาดทุน Q3_67'!F68</f>
        <v>-14862116.84</v>
      </c>
      <c r="S32" s="9"/>
      <c r="T32" s="9">
        <f>-T34</f>
        <v>0</v>
      </c>
      <c r="U32" s="9"/>
      <c r="V32" s="9">
        <f>+T32+R32</f>
        <v>-14862116.84</v>
      </c>
      <c r="W32" s="9"/>
      <c r="X32" s="9">
        <f>SUM(D32:P32)+V32</f>
        <v>90053976.349999994</v>
      </c>
      <c r="Y32" s="9"/>
      <c r="Z32" s="9">
        <f>+'งบกำไรขาดทุน Q3_67'!F40</f>
        <v>-300119.84000000003</v>
      </c>
      <c r="AA32" s="9"/>
      <c r="AB32" s="9">
        <f>+X32+Z32</f>
        <v>89753856.50999999</v>
      </c>
    </row>
    <row r="33" spans="1:30" hidden="1" x14ac:dyDescent="0.4">
      <c r="A33" s="4" t="s">
        <v>143</v>
      </c>
      <c r="B33" s="6"/>
      <c r="D33" s="9"/>
      <c r="E33" s="9"/>
      <c r="F33" s="9"/>
      <c r="G33" s="7"/>
      <c r="H33" s="9"/>
      <c r="I33" s="9"/>
      <c r="J33" s="9"/>
      <c r="K33" s="9"/>
      <c r="L33" s="9"/>
      <c r="M33" s="9"/>
      <c r="N33" s="9"/>
      <c r="O33" s="7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28"/>
      <c r="AB33" s="9"/>
    </row>
    <row r="34" spans="1:30" hidden="1" x14ac:dyDescent="0.4">
      <c r="A34" s="4" t="s">
        <v>144</v>
      </c>
      <c r="B34" s="6"/>
      <c r="D34" s="9">
        <v>0</v>
      </c>
      <c r="E34" s="9"/>
      <c r="F34" s="9">
        <v>0</v>
      </c>
      <c r="G34" s="9"/>
      <c r="H34" s="9">
        <v>0</v>
      </c>
      <c r="I34" s="9"/>
      <c r="J34" s="9"/>
      <c r="K34" s="9"/>
      <c r="L34" s="9"/>
      <c r="M34" s="9"/>
      <c r="N34" s="9">
        <v>0</v>
      </c>
      <c r="O34" s="7"/>
      <c r="P34" s="9">
        <v>0</v>
      </c>
      <c r="Q34" s="9"/>
      <c r="R34" s="9">
        <v>0</v>
      </c>
      <c r="S34" s="9"/>
      <c r="T34" s="9">
        <f>-P34</f>
        <v>0</v>
      </c>
      <c r="U34" s="9"/>
      <c r="V34" s="9">
        <f>+T34+R34</f>
        <v>0</v>
      </c>
      <c r="W34" s="9"/>
      <c r="X34" s="9">
        <f>SUM(D34:P34)+V34</f>
        <v>0</v>
      </c>
      <c r="Y34" s="9"/>
      <c r="Z34" s="9">
        <v>0</v>
      </c>
      <c r="AA34" s="7"/>
      <c r="AB34" s="9">
        <f>+X34+Z34</f>
        <v>0</v>
      </c>
    </row>
    <row r="35" spans="1:30" ht="8.25" customHeight="1" x14ac:dyDescent="0.4">
      <c r="B35" s="6"/>
      <c r="D35" s="46"/>
      <c r="E35" s="9"/>
      <c r="F35" s="46"/>
      <c r="G35" s="28"/>
      <c r="H35" s="46"/>
      <c r="I35" s="9"/>
      <c r="J35" s="9"/>
      <c r="K35" s="9"/>
      <c r="L35" s="9"/>
      <c r="M35" s="9"/>
      <c r="N35" s="46"/>
      <c r="O35" s="44"/>
      <c r="P35" s="46"/>
      <c r="Q35" s="9"/>
      <c r="R35" s="46"/>
      <c r="S35" s="9"/>
      <c r="T35" s="46"/>
      <c r="U35" s="9"/>
      <c r="V35" s="46"/>
      <c r="W35" s="9"/>
      <c r="X35" s="46"/>
      <c r="Y35" s="9"/>
      <c r="Z35" s="46"/>
      <c r="AA35" s="9"/>
      <c r="AB35" s="46"/>
    </row>
    <row r="36" spans="1:30" ht="18.75" thickBot="1" x14ac:dyDescent="0.45">
      <c r="A36" s="4" t="s">
        <v>238</v>
      </c>
      <c r="D36" s="51">
        <f>SUM(D26:D35)</f>
        <v>1350102558.8800001</v>
      </c>
      <c r="E36" s="9"/>
      <c r="F36" s="51">
        <f>SUM(F26:F35)</f>
        <v>1344904738.72</v>
      </c>
      <c r="G36" s="7"/>
      <c r="H36" s="51">
        <f>SUM(H26:H35)</f>
        <v>0</v>
      </c>
      <c r="I36" s="9"/>
      <c r="J36" s="51">
        <f>SUM(J26:J35)</f>
        <v>0</v>
      </c>
      <c r="K36" s="9"/>
      <c r="L36" s="51">
        <f>SUM(L26:L35)</f>
        <v>0</v>
      </c>
      <c r="M36" s="9"/>
      <c r="N36" s="51">
        <f>SUM(N26:N35)</f>
        <v>111952161.69</v>
      </c>
      <c r="O36" s="7"/>
      <c r="P36" s="51">
        <f>SUM(P26:P35)</f>
        <v>757939011.97000003</v>
      </c>
      <c r="Q36" s="9"/>
      <c r="R36" s="51">
        <f>SUM(R26:R35)</f>
        <v>-7105098.2299999995</v>
      </c>
      <c r="S36" s="9"/>
      <c r="T36" s="51">
        <f>SUM(T26:T35)</f>
        <v>0</v>
      </c>
      <c r="U36" s="9"/>
      <c r="V36" s="51">
        <f>SUM(V26:V35)</f>
        <v>-7105098.2299999995</v>
      </c>
      <c r="W36" s="9"/>
      <c r="X36" s="51">
        <f>SUM(X26:X35)</f>
        <v>3557793373.0300002</v>
      </c>
      <c r="Y36" s="9"/>
      <c r="Z36" s="51">
        <f>SUM(Z26:Z35)</f>
        <v>62259757.509999998</v>
      </c>
      <c r="AA36" s="28"/>
      <c r="AB36" s="51">
        <f>SUM(AB26:AB35)</f>
        <v>3620053130.54</v>
      </c>
      <c r="AD36" s="40">
        <f>AB36-'งบฐานะการเงิน Q3_67'!F120</f>
        <v>0</v>
      </c>
    </row>
    <row r="37" spans="1:30" ht="8.25" customHeight="1" thickTop="1" x14ac:dyDescent="0.4"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9"/>
      <c r="Y37" s="28"/>
      <c r="Z37" s="28"/>
      <c r="AA37" s="28"/>
      <c r="AB37" s="28"/>
    </row>
    <row r="38" spans="1:30" x14ac:dyDescent="0.4">
      <c r="A38" s="4" t="s">
        <v>205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7"/>
      <c r="AA38" s="28"/>
      <c r="AB38" s="28"/>
    </row>
    <row r="39" spans="1:30" x14ac:dyDescent="0.4"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7"/>
      <c r="AA39" s="28"/>
      <c r="AB39" s="28"/>
    </row>
    <row r="40" spans="1:30" x14ac:dyDescent="0.4"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7"/>
      <c r="AA40" s="28"/>
      <c r="AB40" s="28"/>
    </row>
    <row r="41" spans="1:30" x14ac:dyDescent="0.4"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</row>
    <row r="42" spans="1:30" x14ac:dyDescent="0.4">
      <c r="Z42" s="7"/>
      <c r="AB42" s="23"/>
    </row>
    <row r="43" spans="1:30" s="1" customFormat="1" x14ac:dyDescent="0.4">
      <c r="B43" s="10" t="s">
        <v>20</v>
      </c>
      <c r="C43" s="6"/>
      <c r="D43" s="10"/>
      <c r="E43" s="6"/>
      <c r="F43" s="6"/>
      <c r="G43" s="6"/>
      <c r="I43" s="10"/>
      <c r="J43" s="10"/>
      <c r="K43" s="10"/>
      <c r="L43" s="10"/>
      <c r="M43" s="10"/>
      <c r="N43" s="6"/>
      <c r="O43" s="6"/>
      <c r="P43" s="6"/>
      <c r="Q43" s="6"/>
      <c r="R43" s="6"/>
      <c r="S43" s="6"/>
      <c r="T43" s="10" t="s">
        <v>20</v>
      </c>
      <c r="U43" s="6"/>
      <c r="V43" s="6"/>
      <c r="W43" s="6"/>
      <c r="X43" s="6"/>
      <c r="Y43" s="6"/>
      <c r="Z43" s="6"/>
      <c r="AA43" s="6"/>
      <c r="AD43" s="2"/>
    </row>
    <row r="44" spans="1:30" s="1" customFormat="1" ht="27" customHeight="1" x14ac:dyDescent="0.4">
      <c r="A44" s="108"/>
      <c r="B44" s="108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6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D44" s="2"/>
    </row>
    <row r="45" spans="1:30" ht="17.25" customHeight="1" x14ac:dyDescent="0.4">
      <c r="A45" s="11"/>
    </row>
  </sheetData>
  <mergeCells count="9">
    <mergeCell ref="Z1:AB1"/>
    <mergeCell ref="A44:B44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.39" header="0.31496062992126" footer="0"/>
  <pageSetup paperSize="9" scale="84" fitToHeight="0" orientation="landscape" r:id="rId1"/>
  <headerFooter alignWithMargins="0">
    <oddFooter>&amp;C4</oddFooter>
  </headerFooter>
  <colBreaks count="1" manualBreakCount="1">
    <brk id="2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2"/>
  <sheetViews>
    <sheetView view="pageBreakPreview" topLeftCell="A13" zoomScale="120" zoomScaleNormal="100" zoomScaleSheetLayoutView="120" workbookViewId="0">
      <selection activeCell="D38" sqref="D38"/>
    </sheetView>
  </sheetViews>
  <sheetFormatPr defaultColWidth="9.140625" defaultRowHeight="18" x14ac:dyDescent="0.4"/>
  <cols>
    <col min="1" max="1" width="39.28515625" style="4" customWidth="1"/>
    <col min="2" max="2" width="6.5703125" style="4" customWidth="1"/>
    <col min="3" max="3" width="1.42578125" style="4" customWidth="1"/>
    <col min="4" max="4" width="12.85546875" style="4" customWidth="1"/>
    <col min="5" max="5" width="1.140625" style="4" customWidth="1"/>
    <col min="6" max="6" width="12.7109375" style="4" customWidth="1"/>
    <col min="7" max="7" width="1.42578125" style="4" hidden="1" customWidth="1"/>
    <col min="8" max="8" width="11.85546875" style="4" hidden="1" customWidth="1"/>
    <col min="9" max="9" width="1.42578125" style="4" hidden="1" customWidth="1"/>
    <col min="10" max="10" width="12.42578125" style="4" hidden="1" customWidth="1"/>
    <col min="11" max="11" width="1.42578125" style="4" hidden="1" customWidth="1"/>
    <col min="12" max="12" width="11.85546875" style="4" hidden="1" customWidth="1"/>
    <col min="13" max="13" width="1.42578125" style="4" hidden="1" customWidth="1"/>
    <col min="14" max="14" width="11.85546875" style="4" hidden="1" customWidth="1"/>
    <col min="15" max="15" width="1.42578125" style="4" customWidth="1"/>
    <col min="16" max="16" width="12.85546875" style="4" customWidth="1"/>
    <col min="17" max="17" width="1.42578125" style="4" customWidth="1"/>
    <col min="18" max="18" width="13" style="4" customWidth="1"/>
    <col min="19" max="19" width="1.5703125" style="4" customWidth="1"/>
    <col min="20" max="20" width="15.7109375" style="4" customWidth="1"/>
    <col min="21" max="21" width="1.42578125" style="4" customWidth="1"/>
    <col min="22" max="22" width="14.5703125" style="4" customWidth="1"/>
    <col min="23" max="23" width="11.85546875" style="4" bestFit="1" customWidth="1"/>
    <col min="24" max="24" width="10.5703125" style="4" bestFit="1" customWidth="1"/>
    <col min="25" max="16384" width="9.140625" style="4"/>
  </cols>
  <sheetData>
    <row r="1" spans="1:23" x14ac:dyDescent="0.4">
      <c r="R1" s="109" t="s">
        <v>198</v>
      </c>
      <c r="S1" s="109"/>
      <c r="T1" s="109"/>
      <c r="U1" s="109"/>
      <c r="V1" s="109"/>
    </row>
    <row r="2" spans="1:23" x14ac:dyDescent="0.4">
      <c r="A2" s="102" t="s">
        <v>51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21"/>
    </row>
    <row r="3" spans="1:23" x14ac:dyDescent="0.4">
      <c r="A3" s="107" t="s">
        <v>218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</row>
    <row r="4" spans="1:23" s="26" customFormat="1" x14ac:dyDescent="0.4">
      <c r="A4" s="107" t="s">
        <v>34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</row>
    <row r="5" spans="1:23" x14ac:dyDescent="0.4">
      <c r="A5" s="107" t="s">
        <v>236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</row>
    <row r="6" spans="1:23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3" x14ac:dyDescent="0.4">
      <c r="D7" s="112" t="s">
        <v>12</v>
      </c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</row>
    <row r="8" spans="1:23" x14ac:dyDescent="0.4">
      <c r="D8" s="7"/>
      <c r="E8" s="7"/>
      <c r="F8" s="7"/>
      <c r="G8" s="7"/>
      <c r="H8" s="7"/>
      <c r="I8" s="7"/>
      <c r="J8" s="32" t="s">
        <v>68</v>
      </c>
      <c r="K8" s="14"/>
      <c r="L8" s="14" t="s">
        <v>64</v>
      </c>
      <c r="M8" s="14"/>
      <c r="N8" s="14" t="s">
        <v>55</v>
      </c>
      <c r="O8" s="7"/>
      <c r="P8" s="113"/>
      <c r="Q8" s="113"/>
      <c r="R8" s="113"/>
      <c r="S8" s="65"/>
      <c r="T8" s="59" t="s">
        <v>105</v>
      </c>
      <c r="U8" s="65"/>
    </row>
    <row r="9" spans="1:23" x14ac:dyDescent="0.4">
      <c r="D9" s="7"/>
      <c r="E9" s="7"/>
      <c r="F9" s="7"/>
      <c r="G9" s="7"/>
      <c r="H9" s="7"/>
      <c r="I9" s="7"/>
      <c r="J9" s="32"/>
      <c r="K9" s="14"/>
      <c r="L9" s="14"/>
      <c r="M9" s="14"/>
      <c r="N9" s="14"/>
      <c r="O9" s="7"/>
      <c r="P9" s="105" t="s">
        <v>63</v>
      </c>
      <c r="Q9" s="105"/>
      <c r="R9" s="105"/>
      <c r="S9" s="65"/>
      <c r="T9" s="25" t="s">
        <v>131</v>
      </c>
      <c r="U9" s="65"/>
    </row>
    <row r="10" spans="1:23" x14ac:dyDescent="0.4">
      <c r="D10" s="7"/>
      <c r="E10" s="7"/>
      <c r="F10" s="14" t="s">
        <v>137</v>
      </c>
      <c r="G10" s="7"/>
      <c r="H10" s="14"/>
      <c r="I10" s="7"/>
      <c r="J10" s="32"/>
      <c r="K10" s="14"/>
      <c r="L10" s="14"/>
      <c r="M10" s="14"/>
      <c r="N10" s="14"/>
      <c r="O10" s="7"/>
      <c r="P10" s="65"/>
      <c r="Q10" s="65"/>
      <c r="R10" s="65"/>
      <c r="S10" s="65"/>
      <c r="T10" s="59" t="s">
        <v>128</v>
      </c>
      <c r="U10" s="65"/>
    </row>
    <row r="11" spans="1:23" x14ac:dyDescent="0.4">
      <c r="D11" s="15" t="s">
        <v>21</v>
      </c>
      <c r="E11" s="15"/>
      <c r="F11" s="14" t="s">
        <v>138</v>
      </c>
      <c r="G11" s="7"/>
      <c r="H11" s="14" t="s">
        <v>64</v>
      </c>
      <c r="I11" s="14"/>
      <c r="J11" s="33" t="s">
        <v>69</v>
      </c>
      <c r="K11" s="14"/>
      <c r="L11" s="14" t="s">
        <v>65</v>
      </c>
      <c r="M11" s="14"/>
      <c r="N11" s="14" t="s">
        <v>56</v>
      </c>
      <c r="O11" s="7"/>
      <c r="P11" s="62" t="s">
        <v>22</v>
      </c>
      <c r="Q11" s="19"/>
      <c r="R11" s="62" t="s">
        <v>3</v>
      </c>
      <c r="S11" s="62"/>
      <c r="T11" s="57" t="s">
        <v>129</v>
      </c>
      <c r="U11" s="62"/>
    </row>
    <row r="12" spans="1:23" x14ac:dyDescent="0.4">
      <c r="B12" s="61" t="s">
        <v>39</v>
      </c>
      <c r="D12" s="20" t="s">
        <v>23</v>
      </c>
      <c r="E12" s="17"/>
      <c r="F12" s="64" t="s">
        <v>24</v>
      </c>
      <c r="G12" s="7"/>
      <c r="H12" s="64" t="s">
        <v>65</v>
      </c>
      <c r="I12" s="16"/>
      <c r="J12" s="34" t="s">
        <v>70</v>
      </c>
      <c r="K12" s="16"/>
      <c r="L12" s="64"/>
      <c r="M12" s="16"/>
      <c r="N12" s="64" t="s">
        <v>57</v>
      </c>
      <c r="O12" s="7"/>
      <c r="P12" s="63" t="s">
        <v>19</v>
      </c>
      <c r="Q12" s="19"/>
      <c r="R12" s="63"/>
      <c r="S12" s="65"/>
      <c r="T12" s="58" t="s">
        <v>130</v>
      </c>
      <c r="U12" s="65"/>
      <c r="V12" s="61" t="s">
        <v>27</v>
      </c>
    </row>
    <row r="13" spans="1:23" x14ac:dyDescent="0.4">
      <c r="C13" s="16"/>
      <c r="P13" s="65"/>
      <c r="Q13" s="16"/>
      <c r="R13" s="22"/>
      <c r="S13" s="22"/>
      <c r="T13" s="22"/>
      <c r="U13" s="17"/>
      <c r="V13" s="22"/>
    </row>
    <row r="14" spans="1:23" x14ac:dyDescent="0.4">
      <c r="A14" s="4" t="s">
        <v>182</v>
      </c>
      <c r="B14" s="6"/>
      <c r="D14" s="9">
        <v>1164401069.76</v>
      </c>
      <c r="E14" s="9"/>
      <c r="F14" s="9">
        <v>688264273.17000008</v>
      </c>
      <c r="G14" s="9"/>
      <c r="H14" s="9">
        <v>0</v>
      </c>
      <c r="I14" s="9"/>
      <c r="J14" s="7"/>
      <c r="K14" s="9"/>
      <c r="L14" s="9"/>
      <c r="M14" s="9"/>
      <c r="N14" s="9"/>
      <c r="O14" s="9"/>
      <c r="P14" s="9">
        <v>101508576.81</v>
      </c>
      <c r="Q14" s="9"/>
      <c r="R14" s="9">
        <v>972483609.41999996</v>
      </c>
      <c r="S14" s="9"/>
      <c r="T14" s="9">
        <v>0</v>
      </c>
      <c r="U14" s="9"/>
      <c r="V14" s="9">
        <f>SUM(D14:U14)</f>
        <v>2926657529.1599998</v>
      </c>
    </row>
    <row r="15" spans="1:23" ht="6" customHeight="1" x14ac:dyDescent="0.4">
      <c r="D15" s="9"/>
      <c r="E15" s="9"/>
      <c r="F15" s="9"/>
      <c r="G15" s="9"/>
      <c r="H15" s="9"/>
      <c r="I15" s="9"/>
      <c r="J15" s="7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7"/>
    </row>
    <row r="16" spans="1:23" x14ac:dyDescent="0.4">
      <c r="A16" s="4" t="s">
        <v>115</v>
      </c>
      <c r="D16" s="9"/>
      <c r="E16" s="9"/>
      <c r="F16" s="9"/>
      <c r="G16" s="9"/>
      <c r="H16" s="9"/>
      <c r="I16" s="9"/>
      <c r="J16" s="7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3" hidden="1" x14ac:dyDescent="0.4">
      <c r="A17" s="4" t="s">
        <v>149</v>
      </c>
      <c r="B17" s="6">
        <v>25</v>
      </c>
      <c r="D17" s="9">
        <v>0</v>
      </c>
      <c r="E17" s="9"/>
      <c r="F17" s="9">
        <v>0</v>
      </c>
      <c r="G17" s="9"/>
      <c r="H17" s="9">
        <v>0</v>
      </c>
      <c r="I17" s="9"/>
      <c r="J17" s="9">
        <v>0</v>
      </c>
      <c r="K17" s="9"/>
      <c r="L17" s="9">
        <v>0</v>
      </c>
      <c r="M17" s="9"/>
      <c r="N17" s="9">
        <v>0</v>
      </c>
      <c r="O17" s="9"/>
      <c r="P17" s="9">
        <v>0</v>
      </c>
      <c r="Q17" s="9"/>
      <c r="R17" s="9">
        <v>0</v>
      </c>
      <c r="S17" s="9"/>
      <c r="T17" s="9">
        <v>0</v>
      </c>
      <c r="U17" s="9"/>
      <c r="V17" s="9">
        <f t="shared" ref="V17" si="0">SUM(D17:U17)</f>
        <v>0</v>
      </c>
    </row>
    <row r="18" spans="1:23" hidden="1" x14ac:dyDescent="0.4">
      <c r="A18" s="4" t="s">
        <v>172</v>
      </c>
      <c r="B18" s="6">
        <v>25</v>
      </c>
      <c r="D18" s="9">
        <v>0</v>
      </c>
      <c r="E18" s="9"/>
      <c r="F18" s="9">
        <v>0</v>
      </c>
      <c r="G18" s="9"/>
      <c r="H18" s="9">
        <v>0</v>
      </c>
      <c r="I18" s="9"/>
      <c r="J18" s="9">
        <v>0</v>
      </c>
      <c r="K18" s="9"/>
      <c r="L18" s="9">
        <v>0</v>
      </c>
      <c r="M18" s="9"/>
      <c r="N18" s="9">
        <v>0</v>
      </c>
      <c r="O18" s="9"/>
      <c r="P18" s="9">
        <v>0</v>
      </c>
      <c r="Q18" s="9"/>
      <c r="R18" s="9">
        <f>-D18</f>
        <v>0</v>
      </c>
      <c r="S18" s="9"/>
      <c r="T18" s="9">
        <v>0</v>
      </c>
      <c r="U18" s="9"/>
      <c r="V18" s="9">
        <f t="shared" ref="V18" si="1">SUM(D18:U18)</f>
        <v>0</v>
      </c>
    </row>
    <row r="19" spans="1:23" x14ac:dyDescent="0.4">
      <c r="A19" s="4" t="s">
        <v>102</v>
      </c>
      <c r="B19" s="6">
        <v>25</v>
      </c>
      <c r="D19" s="9">
        <v>0</v>
      </c>
      <c r="E19" s="9"/>
      <c r="F19" s="9">
        <v>0</v>
      </c>
      <c r="G19" s="9"/>
      <c r="H19" s="9">
        <v>0</v>
      </c>
      <c r="I19" s="9"/>
      <c r="J19" s="9">
        <v>0</v>
      </c>
      <c r="K19" s="9"/>
      <c r="L19" s="9">
        <v>0</v>
      </c>
      <c r="M19" s="9"/>
      <c r="N19" s="9">
        <v>0</v>
      </c>
      <c r="O19" s="9"/>
      <c r="P19" s="9">
        <v>0</v>
      </c>
      <c r="Q19" s="9"/>
      <c r="R19" s="9">
        <v>-116437235.14</v>
      </c>
      <c r="S19" s="9"/>
      <c r="T19" s="9">
        <v>0</v>
      </c>
      <c r="U19" s="9"/>
      <c r="V19" s="9">
        <f>SUM(D19:U19)</f>
        <v>-116437235.14</v>
      </c>
    </row>
    <row r="20" spans="1:23" ht="19.5" customHeight="1" x14ac:dyDescent="0.4">
      <c r="A20" s="4" t="s">
        <v>150</v>
      </c>
      <c r="D20" s="9">
        <v>0</v>
      </c>
      <c r="E20" s="9"/>
      <c r="F20" s="9">
        <v>0</v>
      </c>
      <c r="G20" s="9"/>
      <c r="H20" s="9">
        <v>0</v>
      </c>
      <c r="I20" s="9"/>
      <c r="J20" s="9">
        <v>0</v>
      </c>
      <c r="K20" s="9"/>
      <c r="L20" s="9">
        <v>0</v>
      </c>
      <c r="M20" s="9"/>
      <c r="N20" s="9">
        <v>0</v>
      </c>
      <c r="O20" s="9"/>
      <c r="P20" s="9">
        <v>1543436.5</v>
      </c>
      <c r="Q20" s="9"/>
      <c r="R20" s="9">
        <f>-P20</f>
        <v>-1543436.5</v>
      </c>
      <c r="S20" s="9"/>
      <c r="T20" s="9">
        <v>0</v>
      </c>
      <c r="U20" s="9"/>
      <c r="V20" s="9">
        <f>SUM(D20:U20)</f>
        <v>0</v>
      </c>
    </row>
    <row r="21" spans="1:23" x14ac:dyDescent="0.4">
      <c r="A21" s="4" t="s">
        <v>207</v>
      </c>
      <c r="D21" s="9">
        <v>0</v>
      </c>
      <c r="E21" s="9"/>
      <c r="F21" s="9">
        <v>0</v>
      </c>
      <c r="G21" s="9"/>
      <c r="H21" s="9">
        <v>0</v>
      </c>
      <c r="I21" s="9"/>
      <c r="J21" s="9"/>
      <c r="K21" s="9"/>
      <c r="L21" s="9"/>
      <c r="M21" s="9"/>
      <c r="N21" s="9"/>
      <c r="O21" s="9"/>
      <c r="P21" s="9">
        <v>0</v>
      </c>
      <c r="Q21" s="9"/>
      <c r="R21" s="9">
        <f>+'งบกำไรขาดทุน Q3_67'!L39</f>
        <v>57428568.88000001</v>
      </c>
      <c r="S21" s="9"/>
      <c r="T21" s="9">
        <f>-T23</f>
        <v>0</v>
      </c>
      <c r="U21" s="9"/>
      <c r="V21" s="9">
        <f>SUM(D21:U21)</f>
        <v>57428568.88000001</v>
      </c>
    </row>
    <row r="22" spans="1:23" hidden="1" x14ac:dyDescent="0.4">
      <c r="A22" s="4" t="s">
        <v>143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3" hidden="1" x14ac:dyDescent="0.4">
      <c r="A23" s="4" t="s">
        <v>144</v>
      </c>
      <c r="D23" s="9">
        <v>0</v>
      </c>
      <c r="E23" s="9"/>
      <c r="F23" s="9">
        <v>0</v>
      </c>
      <c r="G23" s="9"/>
      <c r="H23" s="9">
        <v>0</v>
      </c>
      <c r="I23" s="9"/>
      <c r="J23" s="9">
        <v>0</v>
      </c>
      <c r="K23" s="9"/>
      <c r="L23" s="9">
        <v>0</v>
      </c>
      <c r="M23" s="9"/>
      <c r="N23" s="9">
        <v>0</v>
      </c>
      <c r="O23" s="9"/>
      <c r="P23" s="9">
        <v>0</v>
      </c>
      <c r="Q23" s="9"/>
      <c r="R23" s="9">
        <v>0</v>
      </c>
      <c r="S23" s="9"/>
      <c r="T23" s="9">
        <f>-R23</f>
        <v>0</v>
      </c>
      <c r="U23" s="9"/>
      <c r="V23" s="9">
        <f>SUM(D23:U23)</f>
        <v>0</v>
      </c>
    </row>
    <row r="24" spans="1:23" ht="9.75" customHeight="1" x14ac:dyDescent="0.4">
      <c r="D24" s="46"/>
      <c r="E24" s="9"/>
      <c r="F24" s="46"/>
      <c r="G24" s="9"/>
      <c r="H24" s="46"/>
      <c r="I24" s="9"/>
      <c r="J24" s="9"/>
      <c r="K24" s="9"/>
      <c r="L24" s="9"/>
      <c r="M24" s="9"/>
      <c r="N24" s="9"/>
      <c r="O24" s="9"/>
      <c r="P24" s="46"/>
      <c r="Q24" s="9"/>
      <c r="R24" s="46"/>
      <c r="S24" s="9"/>
      <c r="T24" s="46"/>
      <c r="U24" s="9"/>
      <c r="V24" s="46"/>
    </row>
    <row r="25" spans="1:23" ht="18.75" thickBot="1" x14ac:dyDescent="0.45">
      <c r="A25" s="4" t="s">
        <v>237</v>
      </c>
      <c r="D25" s="51">
        <f>SUM(D14:D24)</f>
        <v>1164401069.76</v>
      </c>
      <c r="E25" s="9"/>
      <c r="F25" s="51">
        <f>SUM(F14:F24)</f>
        <v>688264273.17000008</v>
      </c>
      <c r="G25" s="9"/>
      <c r="H25" s="51">
        <f>SUM(H14:H24)</f>
        <v>0</v>
      </c>
      <c r="I25" s="9"/>
      <c r="J25" s="9"/>
      <c r="K25" s="9"/>
      <c r="L25" s="9"/>
      <c r="M25" s="9"/>
      <c r="N25" s="9"/>
      <c r="O25" s="9"/>
      <c r="P25" s="51">
        <f>SUM(P14:P24)</f>
        <v>103052013.31</v>
      </c>
      <c r="Q25" s="9"/>
      <c r="R25" s="51">
        <f>SUM(R14:R24)</f>
        <v>911931506.65999997</v>
      </c>
      <c r="S25" s="9"/>
      <c r="T25" s="51">
        <f>SUM(T14:T24)</f>
        <v>0</v>
      </c>
      <c r="U25" s="9"/>
      <c r="V25" s="51">
        <f>SUM(V14:V24)</f>
        <v>2867648862.9000001</v>
      </c>
      <c r="W25" s="28">
        <f>V25-'งบฐานะการเงิน Q3_67'!L120</f>
        <v>-37591835.21999979</v>
      </c>
    </row>
    <row r="26" spans="1:23" ht="18.75" thickTop="1" x14ac:dyDescent="0.4">
      <c r="B26" s="6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7"/>
      <c r="U26" s="28"/>
      <c r="V26" s="28"/>
      <c r="W26" s="27"/>
    </row>
    <row r="27" spans="1:23" x14ac:dyDescent="0.4">
      <c r="A27" s="4" t="s">
        <v>200</v>
      </c>
      <c r="B27" s="6"/>
      <c r="D27" s="9">
        <v>1164401069.76</v>
      </c>
      <c r="E27" s="9"/>
      <c r="F27" s="9">
        <v>688264273.17000008</v>
      </c>
      <c r="G27" s="9"/>
      <c r="H27" s="9">
        <v>0</v>
      </c>
      <c r="I27" s="9"/>
      <c r="J27" s="7"/>
      <c r="K27" s="9"/>
      <c r="L27" s="9"/>
      <c r="M27" s="9"/>
      <c r="N27" s="9"/>
      <c r="O27" s="9"/>
      <c r="P27" s="9">
        <v>107803033.52</v>
      </c>
      <c r="Q27" s="9"/>
      <c r="R27" s="9">
        <v>944772321.66999996</v>
      </c>
      <c r="S27" s="9"/>
      <c r="T27" s="9">
        <v>0</v>
      </c>
      <c r="U27" s="9"/>
      <c r="V27" s="9">
        <f>SUM(D27:U27)</f>
        <v>2905240698.1199999</v>
      </c>
      <c r="W27" s="7">
        <f>V27-'งบฐานะการเงิน Q3_67'!L120</f>
        <v>0</v>
      </c>
    </row>
    <row r="28" spans="1:23" ht="6" customHeight="1" x14ac:dyDescent="0.4">
      <c r="D28" s="9"/>
      <c r="E28" s="9"/>
      <c r="F28" s="9"/>
      <c r="G28" s="9"/>
      <c r="H28" s="9"/>
      <c r="I28" s="9"/>
      <c r="J28" s="7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7"/>
    </row>
    <row r="29" spans="1:23" x14ac:dyDescent="0.4">
      <c r="A29" s="4" t="s">
        <v>115</v>
      </c>
      <c r="D29" s="9"/>
      <c r="E29" s="9"/>
      <c r="F29" s="9"/>
      <c r="G29" s="9"/>
      <c r="H29" s="9"/>
      <c r="I29" s="9"/>
      <c r="J29" s="7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3" x14ac:dyDescent="0.4">
      <c r="A30" s="4" t="s">
        <v>149</v>
      </c>
      <c r="B30" s="6">
        <v>22</v>
      </c>
      <c r="D30" s="9">
        <v>185701489.12</v>
      </c>
      <c r="E30" s="9"/>
      <c r="F30" s="9">
        <v>656640465.54999995</v>
      </c>
      <c r="G30" s="9"/>
      <c r="H30" s="9">
        <v>0</v>
      </c>
      <c r="I30" s="9"/>
      <c r="J30" s="9">
        <v>0</v>
      </c>
      <c r="K30" s="9"/>
      <c r="L30" s="9">
        <v>0</v>
      </c>
      <c r="M30" s="9"/>
      <c r="N30" s="9">
        <v>0</v>
      </c>
      <c r="O30" s="9"/>
      <c r="P30" s="9">
        <v>0</v>
      </c>
      <c r="Q30" s="9"/>
      <c r="R30" s="9">
        <v>0</v>
      </c>
      <c r="S30" s="9"/>
      <c r="T30" s="9">
        <v>0</v>
      </c>
      <c r="U30" s="9"/>
      <c r="V30" s="9">
        <f t="shared" ref="V30" si="2">SUM(D30:U30)</f>
        <v>842341954.66999996</v>
      </c>
    </row>
    <row r="31" spans="1:23" x14ac:dyDescent="0.4">
      <c r="A31" s="4" t="s">
        <v>102</v>
      </c>
      <c r="B31" s="6">
        <v>25</v>
      </c>
      <c r="D31" s="9">
        <v>0</v>
      </c>
      <c r="E31" s="9"/>
      <c r="F31" s="9">
        <v>0</v>
      </c>
      <c r="G31" s="9"/>
      <c r="H31" s="9">
        <v>0</v>
      </c>
      <c r="I31" s="9"/>
      <c r="J31" s="9">
        <v>0</v>
      </c>
      <c r="K31" s="9"/>
      <c r="L31" s="9">
        <v>0</v>
      </c>
      <c r="M31" s="9"/>
      <c r="N31" s="9">
        <v>0</v>
      </c>
      <c r="O31" s="9"/>
      <c r="P31" s="9">
        <v>0</v>
      </c>
      <c r="Q31" s="9"/>
      <c r="R31" s="9">
        <f>-139725340.78-108006333.91</f>
        <v>-247731674.69</v>
      </c>
      <c r="S31" s="9"/>
      <c r="T31" s="9">
        <v>0</v>
      </c>
      <c r="U31" s="9"/>
      <c r="V31" s="9">
        <f>SUM(D31:U31)</f>
        <v>-247731674.69</v>
      </c>
    </row>
    <row r="32" spans="1:23" x14ac:dyDescent="0.4">
      <c r="A32" s="4" t="s">
        <v>150</v>
      </c>
      <c r="D32" s="9">
        <v>0</v>
      </c>
      <c r="E32" s="9"/>
      <c r="F32" s="9">
        <v>0</v>
      </c>
      <c r="G32" s="9"/>
      <c r="H32" s="9">
        <v>0</v>
      </c>
      <c r="I32" s="9"/>
      <c r="J32" s="9">
        <v>0</v>
      </c>
      <c r="K32" s="9"/>
      <c r="L32" s="9">
        <v>0</v>
      </c>
      <c r="M32" s="9"/>
      <c r="N32" s="9">
        <v>0</v>
      </c>
      <c r="O32" s="9"/>
      <c r="P32" s="9">
        <v>4149128.17</v>
      </c>
      <c r="Q32" s="9"/>
      <c r="R32" s="9">
        <f>-P32</f>
        <v>-4149128.17</v>
      </c>
      <c r="S32" s="9"/>
      <c r="T32" s="9">
        <v>0</v>
      </c>
      <c r="U32" s="9"/>
      <c r="V32" s="9">
        <f t="shared" ref="V32" si="3">SUM(D32:U32)</f>
        <v>0</v>
      </c>
    </row>
    <row r="33" spans="1:26" x14ac:dyDescent="0.4">
      <c r="A33" s="4" t="s">
        <v>207</v>
      </c>
      <c r="D33" s="9">
        <v>0</v>
      </c>
      <c r="E33" s="9"/>
      <c r="F33" s="9">
        <v>0</v>
      </c>
      <c r="G33" s="9"/>
      <c r="H33" s="9">
        <v>0</v>
      </c>
      <c r="I33" s="9"/>
      <c r="J33" s="9"/>
      <c r="K33" s="9"/>
      <c r="L33" s="9"/>
      <c r="M33" s="9"/>
      <c r="N33" s="9"/>
      <c r="O33" s="9"/>
      <c r="P33" s="9">
        <v>0</v>
      </c>
      <c r="Q33" s="9"/>
      <c r="R33" s="9">
        <f>+'งบกำไรขาดทุน Q3_67'!J39</f>
        <v>-66952509.560000002</v>
      </c>
      <c r="S33" s="9"/>
      <c r="T33" s="9">
        <v>0</v>
      </c>
      <c r="U33" s="9"/>
      <c r="V33" s="9">
        <f>SUM(D33:U33)</f>
        <v>-66952509.560000002</v>
      </c>
    </row>
    <row r="34" spans="1:26" ht="9.75" customHeight="1" x14ac:dyDescent="0.4">
      <c r="D34" s="46"/>
      <c r="E34" s="9"/>
      <c r="F34" s="46"/>
      <c r="G34" s="9"/>
      <c r="H34" s="46"/>
      <c r="I34" s="9"/>
      <c r="J34" s="9"/>
      <c r="K34" s="9"/>
      <c r="L34" s="9"/>
      <c r="M34" s="9"/>
      <c r="N34" s="9"/>
      <c r="O34" s="9"/>
      <c r="P34" s="46"/>
      <c r="Q34" s="9"/>
      <c r="R34" s="46"/>
      <c r="S34" s="9"/>
      <c r="T34" s="46"/>
      <c r="U34" s="9"/>
      <c r="V34" s="46"/>
    </row>
    <row r="35" spans="1:26" ht="18.75" thickBot="1" x14ac:dyDescent="0.45">
      <c r="A35" s="4" t="s">
        <v>238</v>
      </c>
      <c r="D35" s="51">
        <f>SUM(D27:D34)</f>
        <v>1350102558.8800001</v>
      </c>
      <c r="E35" s="9"/>
      <c r="F35" s="51">
        <f>SUM(F27:F34)</f>
        <v>1344904738.72</v>
      </c>
      <c r="G35" s="9"/>
      <c r="H35" s="51">
        <f>SUM(H27:H34)</f>
        <v>0</v>
      </c>
      <c r="I35" s="9"/>
      <c r="J35" s="9"/>
      <c r="K35" s="9"/>
      <c r="L35" s="9"/>
      <c r="M35" s="9"/>
      <c r="N35" s="9"/>
      <c r="O35" s="9"/>
      <c r="P35" s="51">
        <f>SUM(P27:P34)</f>
        <v>111952161.69</v>
      </c>
      <c r="Q35" s="9"/>
      <c r="R35" s="51">
        <f>SUM(R27:R34)</f>
        <v>625939009.25</v>
      </c>
      <c r="S35" s="9"/>
      <c r="T35" s="51">
        <f>SUM(T27:T34)</f>
        <v>0</v>
      </c>
      <c r="U35" s="9"/>
      <c r="V35" s="51">
        <f>SUM(V27:V34)</f>
        <v>3432898468.54</v>
      </c>
      <c r="W35" s="28">
        <f>V35-'งบฐานะการเงิน Q3_67'!J120</f>
        <v>0</v>
      </c>
    </row>
    <row r="36" spans="1:26" ht="7.5" customHeight="1" thickTop="1" x14ac:dyDescent="0.4"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6" x14ac:dyDescent="0.4">
      <c r="A37" s="4" t="s">
        <v>205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40" spans="1:26" s="1" customFormat="1" x14ac:dyDescent="0.4">
      <c r="A40" s="10" t="s">
        <v>20</v>
      </c>
      <c r="C40" s="6"/>
      <c r="D40" s="10"/>
      <c r="E40" s="6"/>
      <c r="F40" s="6"/>
      <c r="G40" s="6"/>
      <c r="I40" s="10"/>
      <c r="J40" s="10"/>
      <c r="K40" s="10"/>
      <c r="L40" s="10"/>
      <c r="M40" s="10"/>
      <c r="N40" s="10"/>
      <c r="O40" s="6"/>
      <c r="P40" s="10" t="s">
        <v>20</v>
      </c>
      <c r="Q40" s="6"/>
      <c r="R40" s="6"/>
      <c r="S40" s="6"/>
      <c r="T40" s="6"/>
      <c r="U40" s="6"/>
      <c r="V40" s="6"/>
      <c r="W40" s="6"/>
      <c r="Z40" s="2"/>
    </row>
    <row r="41" spans="1:26" s="1" customFormat="1" ht="25.5" customHeight="1" x14ac:dyDescent="0.4">
      <c r="A41" s="108"/>
      <c r="B41" s="108"/>
      <c r="D41" s="10"/>
      <c r="E41" s="10"/>
      <c r="F41" s="10"/>
      <c r="G41" s="10"/>
      <c r="H41" s="6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Z41" s="2"/>
    </row>
    <row r="42" spans="1:26" x14ac:dyDescent="0.4">
      <c r="A42" s="11"/>
    </row>
  </sheetData>
  <mergeCells count="9">
    <mergeCell ref="R1:V1"/>
    <mergeCell ref="A41:B41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scale="95" fitToHeight="0" orientation="landscape" r:id="rId1"/>
  <headerFooter alignWithMargins="0">
    <oddFooter>&amp;C&amp;"Angsana New,Regular"5</oddFooter>
  </headerFooter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204"/>
  <sheetViews>
    <sheetView view="pageBreakPreview" zoomScaleNormal="100" zoomScaleSheetLayoutView="100" workbookViewId="0">
      <selection activeCell="C6" sqref="C6"/>
    </sheetView>
  </sheetViews>
  <sheetFormatPr defaultColWidth="9.140625" defaultRowHeight="18" x14ac:dyDescent="0.4"/>
  <cols>
    <col min="1" max="2" width="2.7109375" style="4" customWidth="1"/>
    <col min="3" max="3" width="43.140625" style="4" customWidth="1"/>
    <col min="4" max="4" width="6.28515625" style="6" customWidth="1"/>
    <col min="5" max="5" width="0.85546875" style="6" customWidth="1"/>
    <col min="6" max="6" width="14.5703125" style="6" customWidth="1"/>
    <col min="7" max="7" width="0.85546875" style="6" customWidth="1"/>
    <col min="8" max="8" width="14.5703125" style="6" customWidth="1"/>
    <col min="9" max="9" width="0.85546875" style="4" customWidth="1"/>
    <col min="10" max="10" width="14.5703125" style="5" customWidth="1"/>
    <col min="11" max="11" width="0.85546875" style="4" customWidth="1"/>
    <col min="12" max="12" width="14.5703125" style="5" customWidth="1"/>
    <col min="13" max="13" width="1.85546875" style="4" customWidth="1"/>
    <col min="14" max="14" width="2.7109375" style="4" customWidth="1"/>
    <col min="15" max="15" width="15.7109375" style="9" customWidth="1"/>
    <col min="16" max="16" width="2.7109375" style="4" customWidth="1"/>
    <col min="17" max="17" width="15.7109375" style="4" customWidth="1"/>
    <col min="18" max="18" width="2.7109375" style="4" customWidth="1"/>
    <col min="19" max="19" width="15.7109375" style="4" customWidth="1"/>
    <col min="20" max="20" width="2.7109375" style="4" customWidth="1"/>
    <col min="21" max="21" width="15.7109375" style="4" customWidth="1"/>
    <col min="22" max="22" width="2.7109375" style="4" customWidth="1"/>
    <col min="23" max="23" width="13.85546875" style="4" customWidth="1"/>
    <col min="24" max="24" width="2.71093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8" customHeight="1" x14ac:dyDescent="0.4">
      <c r="D1" s="14"/>
      <c r="E1" s="14"/>
      <c r="F1" s="8"/>
      <c r="G1" s="14"/>
      <c r="H1" s="8"/>
      <c r="J1" s="114" t="s">
        <v>199</v>
      </c>
      <c r="K1" s="114"/>
      <c r="L1" s="114"/>
      <c r="M1" s="6"/>
    </row>
    <row r="2" spans="1:13" ht="18" customHeight="1" x14ac:dyDescent="0.4">
      <c r="A2" s="107" t="s">
        <v>51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6"/>
    </row>
    <row r="3" spans="1:13" ht="18" customHeight="1" x14ac:dyDescent="0.4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6"/>
    </row>
    <row r="4" spans="1:13" ht="18" customHeight="1" x14ac:dyDescent="0.4">
      <c r="A4" s="102" t="s">
        <v>236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6"/>
    </row>
    <row r="5" spans="1:13" ht="18" customHeight="1" x14ac:dyDescent="0.4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"/>
    </row>
    <row r="6" spans="1:13" ht="18" customHeight="1" x14ac:dyDescent="0.4">
      <c r="C6" s="62"/>
      <c r="D6" s="62"/>
      <c r="E6" s="62"/>
      <c r="F6" s="103" t="s">
        <v>12</v>
      </c>
      <c r="G6" s="103"/>
      <c r="H6" s="103"/>
      <c r="I6" s="103"/>
      <c r="J6" s="103"/>
      <c r="K6" s="103"/>
      <c r="L6" s="103"/>
      <c r="M6" s="6"/>
    </row>
    <row r="7" spans="1:13" ht="18" customHeight="1" x14ac:dyDescent="0.4">
      <c r="C7" s="4" t="s">
        <v>1</v>
      </c>
      <c r="F7" s="104" t="s">
        <v>33</v>
      </c>
      <c r="G7" s="104"/>
      <c r="H7" s="104"/>
      <c r="J7" s="105" t="s">
        <v>34</v>
      </c>
      <c r="K7" s="105"/>
      <c r="L7" s="105"/>
      <c r="M7" s="6"/>
    </row>
    <row r="8" spans="1:13" ht="18" customHeight="1" x14ac:dyDescent="0.4">
      <c r="F8" s="104" t="s">
        <v>239</v>
      </c>
      <c r="G8" s="104"/>
      <c r="H8" s="104"/>
      <c r="J8" s="104" t="str">
        <f>+F8</f>
        <v>สำหรับงวดเก้าเดือนสิ้นสุดวันที่ 30 กันยายน</v>
      </c>
      <c r="K8" s="104"/>
      <c r="L8" s="104"/>
      <c r="M8" s="6"/>
    </row>
    <row r="9" spans="1:13" ht="18" customHeight="1" x14ac:dyDescent="0.4">
      <c r="D9" s="61" t="s">
        <v>39</v>
      </c>
      <c r="F9" s="20">
        <v>2567</v>
      </c>
      <c r="H9" s="20">
        <v>2566</v>
      </c>
      <c r="I9" s="89"/>
      <c r="J9" s="20">
        <f>+F9</f>
        <v>2567</v>
      </c>
      <c r="K9" s="90"/>
      <c r="L9" s="20">
        <f>+H9</f>
        <v>2566</v>
      </c>
      <c r="M9" s="6"/>
    </row>
    <row r="10" spans="1:13" ht="9" customHeight="1" x14ac:dyDescent="0.4">
      <c r="F10" s="54"/>
      <c r="G10" s="90"/>
      <c r="H10" s="54"/>
      <c r="I10" s="89"/>
      <c r="J10" s="54"/>
      <c r="K10" s="90"/>
      <c r="L10" s="54"/>
      <c r="M10" s="6"/>
    </row>
    <row r="11" spans="1:13" ht="18" customHeight="1" x14ac:dyDescent="0.4">
      <c r="A11" s="4" t="s">
        <v>40</v>
      </c>
      <c r="F11" s="69"/>
      <c r="G11" s="69"/>
      <c r="H11" s="69"/>
      <c r="M11" s="6"/>
    </row>
    <row r="12" spans="1:13" ht="18" customHeight="1" x14ac:dyDescent="0.4">
      <c r="B12" s="4" t="s">
        <v>96</v>
      </c>
      <c r="F12" s="41">
        <v>61054848.670000002</v>
      </c>
      <c r="G12" s="70"/>
      <c r="H12" s="41">
        <v>40879457.420000002</v>
      </c>
      <c r="I12" s="28"/>
      <c r="J12" s="9">
        <v>64394164.989999995</v>
      </c>
      <c r="K12" s="28"/>
      <c r="L12" s="9">
        <v>42471425.219999999</v>
      </c>
      <c r="M12" s="6"/>
    </row>
    <row r="13" spans="1:13" ht="18" customHeight="1" x14ac:dyDescent="0.4">
      <c r="B13" s="4" t="s">
        <v>243</v>
      </c>
      <c r="D13" s="6">
        <v>8.4</v>
      </c>
      <c r="F13" s="41">
        <v>5726594.3600000003</v>
      </c>
      <c r="G13" s="70"/>
      <c r="H13" s="41">
        <v>0</v>
      </c>
      <c r="I13" s="28"/>
      <c r="J13" s="9">
        <v>0</v>
      </c>
      <c r="K13" s="28"/>
      <c r="L13" s="9">
        <v>0</v>
      </c>
      <c r="M13" s="6"/>
    </row>
    <row r="14" spans="1:13" ht="18" customHeight="1" x14ac:dyDescent="0.4">
      <c r="B14" s="4" t="s">
        <v>179</v>
      </c>
      <c r="F14" s="41">
        <v>0</v>
      </c>
      <c r="G14" s="70"/>
      <c r="H14" s="41">
        <v>3218558.67</v>
      </c>
      <c r="I14" s="28"/>
      <c r="J14" s="7">
        <v>0</v>
      </c>
      <c r="K14" s="28"/>
      <c r="L14" s="7">
        <v>3218558.67</v>
      </c>
      <c r="M14" s="6"/>
    </row>
    <row r="15" spans="1:13" ht="18" customHeight="1" x14ac:dyDescent="0.4">
      <c r="B15" s="4" t="s">
        <v>206</v>
      </c>
      <c r="D15" s="6">
        <v>6</v>
      </c>
      <c r="F15" s="41">
        <v>92236150.310000002</v>
      </c>
      <c r="G15" s="70"/>
      <c r="H15" s="41">
        <v>13533297.82</v>
      </c>
      <c r="I15" s="28"/>
      <c r="J15" s="7">
        <v>40912.17</v>
      </c>
      <c r="K15" s="28"/>
      <c r="L15" s="7">
        <v>5540.77</v>
      </c>
      <c r="M15" s="6"/>
    </row>
    <row r="16" spans="1:13" ht="18" customHeight="1" x14ac:dyDescent="0.4">
      <c r="B16" s="4" t="s">
        <v>219</v>
      </c>
      <c r="D16" s="6">
        <v>6</v>
      </c>
      <c r="E16" s="3"/>
      <c r="F16" s="41">
        <v>110790516.28</v>
      </c>
      <c r="G16" s="70"/>
      <c r="H16" s="41">
        <v>0</v>
      </c>
      <c r="I16" s="28"/>
      <c r="J16" s="7">
        <v>0</v>
      </c>
      <c r="K16" s="28"/>
      <c r="L16" s="7">
        <v>0</v>
      </c>
      <c r="M16" s="6"/>
    </row>
    <row r="17" spans="1:13" ht="18" customHeight="1" x14ac:dyDescent="0.4">
      <c r="B17" s="4" t="s">
        <v>224</v>
      </c>
      <c r="E17" s="3"/>
      <c r="F17" s="41">
        <v>4000000</v>
      </c>
      <c r="G17" s="70"/>
      <c r="H17" s="41">
        <v>5000000</v>
      </c>
      <c r="I17" s="28"/>
      <c r="J17" s="7">
        <v>4000000</v>
      </c>
      <c r="K17" s="28"/>
      <c r="L17" s="7">
        <v>5000000</v>
      </c>
      <c r="M17" s="6"/>
    </row>
    <row r="18" spans="1:13" ht="18" customHeight="1" x14ac:dyDescent="0.4">
      <c r="B18" s="4" t="s">
        <v>8</v>
      </c>
      <c r="F18" s="41">
        <v>38845379.109999999</v>
      </c>
      <c r="G18" s="70"/>
      <c r="H18" s="41">
        <v>27107168.66</v>
      </c>
      <c r="I18" s="28"/>
      <c r="J18" s="9">
        <v>84154600.840000004</v>
      </c>
      <c r="K18" s="28"/>
      <c r="L18" s="9">
        <v>71552305.469999999</v>
      </c>
      <c r="M18" s="6"/>
    </row>
    <row r="19" spans="1:13" ht="18" customHeight="1" x14ac:dyDescent="0.4">
      <c r="B19" s="4" t="s">
        <v>42</v>
      </c>
      <c r="F19" s="44"/>
      <c r="G19" s="44"/>
      <c r="H19" s="44"/>
      <c r="I19" s="28"/>
      <c r="J19" s="7"/>
      <c r="K19" s="28"/>
      <c r="L19" s="7"/>
      <c r="M19" s="6"/>
    </row>
    <row r="20" spans="1:13" ht="18" customHeight="1" x14ac:dyDescent="0.4">
      <c r="C20" s="4" t="s">
        <v>225</v>
      </c>
      <c r="F20" s="44">
        <v>0</v>
      </c>
      <c r="G20" s="44"/>
      <c r="H20" s="44">
        <v>3000100</v>
      </c>
      <c r="I20" s="28"/>
      <c r="J20" s="7">
        <v>0</v>
      </c>
      <c r="K20" s="28"/>
      <c r="L20" s="7">
        <v>3000100</v>
      </c>
      <c r="M20" s="6"/>
    </row>
    <row r="21" spans="1:13" ht="18" customHeight="1" x14ac:dyDescent="0.4">
      <c r="C21" s="4" t="s">
        <v>166</v>
      </c>
      <c r="F21" s="7">
        <v>0</v>
      </c>
      <c r="G21" s="70"/>
      <c r="H21" s="7">
        <v>95117817.140000001</v>
      </c>
      <c r="I21" s="28"/>
      <c r="J21" s="7">
        <v>0</v>
      </c>
      <c r="K21" s="28"/>
      <c r="L21" s="7">
        <v>94828121.829999998</v>
      </c>
      <c r="M21" s="6"/>
    </row>
    <row r="22" spans="1:13" ht="18" customHeight="1" x14ac:dyDescent="0.4">
      <c r="C22" s="4" t="s">
        <v>186</v>
      </c>
      <c r="D22" s="6">
        <v>6</v>
      </c>
      <c r="F22" s="7">
        <v>124023023.81999999</v>
      </c>
      <c r="G22" s="70"/>
      <c r="H22" s="7">
        <v>33958307.100000001</v>
      </c>
      <c r="I22" s="28"/>
      <c r="J22" s="7">
        <v>88799.81</v>
      </c>
      <c r="K22" s="28"/>
      <c r="L22" s="7">
        <v>76866.179999999993</v>
      </c>
      <c r="M22" s="6"/>
    </row>
    <row r="23" spans="1:13" ht="18" customHeight="1" x14ac:dyDescent="0.4">
      <c r="C23" s="4" t="s">
        <v>43</v>
      </c>
      <c r="D23" s="71"/>
      <c r="E23" s="71"/>
      <c r="F23" s="41">
        <v>868757.65</v>
      </c>
      <c r="G23" s="70"/>
      <c r="H23" s="41">
        <v>284702.39</v>
      </c>
      <c r="I23" s="28"/>
      <c r="J23" s="7">
        <v>783157.65</v>
      </c>
      <c r="K23" s="28"/>
      <c r="L23" s="7">
        <v>284674.46999999997</v>
      </c>
      <c r="M23" s="6"/>
    </row>
    <row r="24" spans="1:13" ht="18" customHeight="1" x14ac:dyDescent="0.4">
      <c r="C24" s="4" t="s">
        <v>9</v>
      </c>
      <c r="F24" s="42">
        <f>SUM(F12:F23)</f>
        <v>437545270.19999999</v>
      </c>
      <c r="G24" s="70"/>
      <c r="H24" s="42">
        <f>SUM(H12:H23)</f>
        <v>222099409.19999999</v>
      </c>
      <c r="I24" s="28"/>
      <c r="J24" s="42">
        <f>SUM(J12:J23)</f>
        <v>153461635.46000001</v>
      </c>
      <c r="K24" s="28"/>
      <c r="L24" s="42">
        <f>SUM(L12:L23)</f>
        <v>220437592.60999998</v>
      </c>
      <c r="M24" s="6"/>
    </row>
    <row r="25" spans="1:13" ht="18" customHeight="1" x14ac:dyDescent="0.4">
      <c r="A25" s="4" t="s">
        <v>41</v>
      </c>
      <c r="F25" s="41"/>
      <c r="G25" s="70"/>
      <c r="H25" s="41"/>
      <c r="I25" s="28"/>
      <c r="J25" s="7"/>
      <c r="K25" s="28"/>
      <c r="L25" s="7"/>
      <c r="M25" s="6"/>
    </row>
    <row r="26" spans="1:13" ht="18" customHeight="1" x14ac:dyDescent="0.4">
      <c r="B26" s="4" t="s">
        <v>116</v>
      </c>
      <c r="F26" s="41">
        <v>53557270.140000001</v>
      </c>
      <c r="G26" s="70"/>
      <c r="H26" s="41">
        <v>46169030.960000001</v>
      </c>
      <c r="I26" s="28"/>
      <c r="J26" s="7">
        <v>52476047.890000001</v>
      </c>
      <c r="K26" s="28"/>
      <c r="L26" s="7">
        <v>47188634.460000001</v>
      </c>
      <c r="M26" s="6"/>
    </row>
    <row r="27" spans="1:13" ht="18" customHeight="1" x14ac:dyDescent="0.4">
      <c r="B27" s="4" t="s">
        <v>84</v>
      </c>
      <c r="D27" s="72"/>
      <c r="E27" s="3"/>
      <c r="F27" s="41">
        <v>154476843.29000002</v>
      </c>
      <c r="G27" s="70"/>
      <c r="H27" s="41">
        <v>77887540.079999998</v>
      </c>
      <c r="I27" s="28"/>
      <c r="J27" s="7">
        <v>137869639.98000002</v>
      </c>
      <c r="K27" s="28"/>
      <c r="L27" s="7">
        <v>59973777.780000001</v>
      </c>
      <c r="M27" s="6"/>
    </row>
    <row r="28" spans="1:13" ht="18" customHeight="1" x14ac:dyDescent="0.4">
      <c r="B28" s="4" t="s">
        <v>159</v>
      </c>
      <c r="D28" s="6">
        <v>8.4</v>
      </c>
      <c r="E28" s="3"/>
      <c r="F28" s="41">
        <v>0</v>
      </c>
      <c r="G28" s="70"/>
      <c r="H28" s="41">
        <v>62304235.210000001</v>
      </c>
      <c r="I28" s="28"/>
      <c r="J28" s="7">
        <v>18084844.960000001</v>
      </c>
      <c r="K28" s="28"/>
      <c r="L28" s="7">
        <v>29288895.640000001</v>
      </c>
      <c r="M28" s="6"/>
    </row>
    <row r="29" spans="1:13" ht="18" customHeight="1" x14ac:dyDescent="0.4">
      <c r="B29" s="4" t="s">
        <v>216</v>
      </c>
      <c r="D29" s="6">
        <v>6</v>
      </c>
      <c r="E29" s="3"/>
      <c r="F29" s="41">
        <v>6756063.6600000001</v>
      </c>
      <c r="G29" s="70"/>
      <c r="H29" s="41">
        <v>24342011.150000002</v>
      </c>
      <c r="I29" s="28"/>
      <c r="J29" s="7">
        <v>766.71</v>
      </c>
      <c r="K29" s="28"/>
      <c r="L29" s="7">
        <v>1157.82</v>
      </c>
      <c r="M29" s="6"/>
    </row>
    <row r="30" spans="1:13" ht="18" customHeight="1" x14ac:dyDescent="0.4">
      <c r="B30" s="4" t="s">
        <v>226</v>
      </c>
      <c r="D30" s="6">
        <v>6</v>
      </c>
      <c r="E30" s="3"/>
      <c r="F30" s="41">
        <v>108338535.31</v>
      </c>
      <c r="G30" s="70"/>
      <c r="H30" s="41">
        <v>252272.29</v>
      </c>
      <c r="I30" s="28"/>
      <c r="J30" s="7">
        <v>41962.7</v>
      </c>
      <c r="K30" s="28"/>
      <c r="L30" s="7">
        <v>94290.7</v>
      </c>
      <c r="M30" s="6"/>
    </row>
    <row r="31" spans="1:13" ht="18" customHeight="1" x14ac:dyDescent="0.4">
      <c r="C31" s="4" t="s">
        <v>2</v>
      </c>
      <c r="F31" s="42">
        <f>SUM(F26:F30)</f>
        <v>323128712.39999998</v>
      </c>
      <c r="G31" s="70"/>
      <c r="H31" s="42">
        <f>SUM(H26:H30)</f>
        <v>210955089.69</v>
      </c>
      <c r="I31" s="28"/>
      <c r="J31" s="42">
        <f>SUM(J26:J30)</f>
        <v>208473262.24000001</v>
      </c>
      <c r="K31" s="28"/>
      <c r="L31" s="42">
        <f>SUM(L26:L30)</f>
        <v>136546756.39999998</v>
      </c>
      <c r="M31" s="6"/>
    </row>
    <row r="32" spans="1:13" ht="18" customHeight="1" x14ac:dyDescent="0.4">
      <c r="A32" s="4" t="s">
        <v>177</v>
      </c>
      <c r="D32" s="14"/>
      <c r="E32" s="14"/>
      <c r="F32" s="7">
        <f>+F24-F31</f>
        <v>114416557.80000001</v>
      </c>
      <c r="G32" s="41"/>
      <c r="H32" s="7">
        <f>+H24-H31</f>
        <v>11144319.50999999</v>
      </c>
      <c r="I32" s="28"/>
      <c r="J32" s="7">
        <f>+J24-J31</f>
        <v>-55011626.780000001</v>
      </c>
      <c r="K32" s="28"/>
      <c r="L32" s="7">
        <f>+L24-L31</f>
        <v>83890836.210000008</v>
      </c>
      <c r="M32" s="6"/>
    </row>
    <row r="33" spans="1:13" ht="18" customHeight="1" x14ac:dyDescent="0.4">
      <c r="A33" s="4" t="s">
        <v>85</v>
      </c>
      <c r="D33" s="14"/>
      <c r="E33" s="14"/>
      <c r="F33" s="7">
        <v>6157546.3700000001</v>
      </c>
      <c r="G33" s="41"/>
      <c r="H33" s="7">
        <v>8196536.1200000001</v>
      </c>
      <c r="I33" s="28"/>
      <c r="J33" s="7">
        <v>6371562.7699999996</v>
      </c>
      <c r="K33" s="28"/>
      <c r="L33" s="7">
        <v>8778385.4499999993</v>
      </c>
      <c r="M33" s="6"/>
    </row>
    <row r="34" spans="1:13" ht="18" customHeight="1" x14ac:dyDescent="0.4">
      <c r="A34" s="85" t="s">
        <v>192</v>
      </c>
      <c r="D34" s="6">
        <v>10</v>
      </c>
      <c r="E34" s="14"/>
      <c r="F34" s="46">
        <v>-13109714.9</v>
      </c>
      <c r="G34" s="41"/>
      <c r="H34" s="46">
        <v>0</v>
      </c>
      <c r="I34" s="28"/>
      <c r="J34" s="46">
        <v>-13109714.9</v>
      </c>
      <c r="K34" s="28"/>
      <c r="L34" s="46">
        <v>0</v>
      </c>
      <c r="M34" s="6"/>
    </row>
    <row r="35" spans="1:13" ht="18" customHeight="1" x14ac:dyDescent="0.4">
      <c r="A35" s="4" t="s">
        <v>178</v>
      </c>
      <c r="D35" s="14"/>
      <c r="E35" s="14"/>
      <c r="F35" s="7">
        <f>F32-F33+F34</f>
        <v>95149296.530000001</v>
      </c>
      <c r="G35" s="41"/>
      <c r="H35" s="7">
        <f>H32-H33-H34</f>
        <v>2947783.3899999904</v>
      </c>
      <c r="I35" s="28"/>
      <c r="J35" s="7">
        <f>J32-J33+J34</f>
        <v>-74492904.450000003</v>
      </c>
      <c r="K35" s="28"/>
      <c r="L35" s="7">
        <f>L32-L33-L34</f>
        <v>75112450.760000005</v>
      </c>
      <c r="M35" s="6"/>
    </row>
    <row r="36" spans="1:13" ht="18" customHeight="1" x14ac:dyDescent="0.4">
      <c r="A36" s="4" t="s">
        <v>244</v>
      </c>
      <c r="D36" s="6">
        <v>17.2</v>
      </c>
      <c r="E36" s="73"/>
      <c r="F36" s="47">
        <v>9466676.8200000003</v>
      </c>
      <c r="G36" s="70"/>
      <c r="H36" s="47">
        <v>-15006712.99</v>
      </c>
      <c r="I36" s="28"/>
      <c r="J36" s="46">
        <v>7540394.8899999997</v>
      </c>
      <c r="K36" s="7"/>
      <c r="L36" s="46">
        <v>-17683881.879999999</v>
      </c>
      <c r="M36" s="6"/>
    </row>
    <row r="37" spans="1:13" ht="18" customHeight="1" thickBot="1" x14ac:dyDescent="0.45">
      <c r="A37" s="4" t="s">
        <v>201</v>
      </c>
      <c r="F37" s="48">
        <f>SUM(F35:F36)</f>
        <v>104615973.34999999</v>
      </c>
      <c r="G37" s="70"/>
      <c r="H37" s="48">
        <f>SUM(H35:H36)</f>
        <v>-12058929.600000009</v>
      </c>
      <c r="I37" s="28"/>
      <c r="J37" s="91">
        <f>SUM(J35:J36)</f>
        <v>-66952509.560000002</v>
      </c>
      <c r="K37" s="7"/>
      <c r="L37" s="91">
        <f>SUM(L35:L36)</f>
        <v>57428568.88000001</v>
      </c>
      <c r="M37" s="6"/>
    </row>
    <row r="38" spans="1:13" ht="18" customHeight="1" thickTop="1" x14ac:dyDescent="0.4">
      <c r="A38" s="86" t="s">
        <v>74</v>
      </c>
      <c r="B38" s="86"/>
      <c r="C38" s="86"/>
      <c r="D38" s="92"/>
      <c r="E38" s="35"/>
      <c r="F38" s="49"/>
      <c r="G38" s="93"/>
      <c r="H38" s="49"/>
      <c r="I38" s="50"/>
      <c r="J38" s="49"/>
      <c r="K38" s="93"/>
      <c r="L38" s="49"/>
      <c r="M38" s="6"/>
    </row>
    <row r="39" spans="1:13" ht="18" customHeight="1" x14ac:dyDescent="0.4">
      <c r="A39" s="86"/>
      <c r="B39" s="86" t="s">
        <v>109</v>
      </c>
      <c r="C39" s="86"/>
      <c r="D39" s="92"/>
      <c r="E39" s="94">
        <v>852812933</v>
      </c>
      <c r="F39" s="45">
        <f>+F37-F40</f>
        <v>104916093.19</v>
      </c>
      <c r="G39" s="70"/>
      <c r="H39" s="45">
        <f>+H37-H40</f>
        <v>-11613483.250000009</v>
      </c>
      <c r="I39" s="70"/>
      <c r="J39" s="70">
        <f>J37</f>
        <v>-66952509.560000002</v>
      </c>
      <c r="K39" s="70"/>
      <c r="L39" s="70">
        <f>L37</f>
        <v>57428568.88000001</v>
      </c>
      <c r="M39" s="6"/>
    </row>
    <row r="40" spans="1:13" ht="18" customHeight="1" x14ac:dyDescent="0.4">
      <c r="A40" s="86"/>
      <c r="B40" s="4" t="s">
        <v>110</v>
      </c>
      <c r="D40" s="92"/>
      <c r="E40" s="94">
        <v>-1541152</v>
      </c>
      <c r="F40" s="45">
        <v>-300119.84000000003</v>
      </c>
      <c r="G40" s="9"/>
      <c r="H40" s="45">
        <v>-445446.35</v>
      </c>
      <c r="I40" s="50"/>
      <c r="J40" s="38">
        <v>0</v>
      </c>
      <c r="K40" s="56"/>
      <c r="L40" s="38">
        <v>0</v>
      </c>
      <c r="M40" s="6"/>
    </row>
    <row r="41" spans="1:13" ht="18" customHeight="1" thickBot="1" x14ac:dyDescent="0.45">
      <c r="A41" s="87"/>
      <c r="B41" s="87"/>
      <c r="C41" s="87"/>
      <c r="D41" s="92"/>
      <c r="E41" s="94"/>
      <c r="F41" s="48">
        <f>SUM(F39:F40)</f>
        <v>104615973.34999999</v>
      </c>
      <c r="G41" s="93"/>
      <c r="H41" s="48">
        <f>SUM(H39:H40)</f>
        <v>-12058929.600000009</v>
      </c>
      <c r="I41" s="93"/>
      <c r="J41" s="91">
        <f>SUM(J39:J40)</f>
        <v>-66952509.560000002</v>
      </c>
      <c r="K41" s="93"/>
      <c r="L41" s="91">
        <f>SUM(L39:L40)</f>
        <v>57428568.88000001</v>
      </c>
      <c r="M41" s="6"/>
    </row>
    <row r="42" spans="1:13" ht="18" customHeight="1" thickTop="1" x14ac:dyDescent="0.4">
      <c r="A42" s="4" t="s">
        <v>25</v>
      </c>
      <c r="D42" s="95"/>
      <c r="F42" s="70"/>
      <c r="G42" s="70"/>
      <c r="H42" s="70"/>
      <c r="I42" s="28"/>
      <c r="J42" s="9"/>
      <c r="K42" s="28"/>
      <c r="L42" s="9"/>
      <c r="M42" s="6"/>
    </row>
    <row r="43" spans="1:13" ht="18" customHeight="1" thickBot="1" x14ac:dyDescent="0.45">
      <c r="B43" s="74" t="s">
        <v>67</v>
      </c>
      <c r="D43" s="96">
        <v>24</v>
      </c>
      <c r="F43" s="68">
        <f>ROUND((+F39/F44),3)</f>
        <v>1.0999999999999999E-2</v>
      </c>
      <c r="G43" s="97"/>
      <c r="H43" s="67">
        <f>ROUND((+H39/H44),3)</f>
        <v>-1E-3</v>
      </c>
      <c r="I43" s="98"/>
      <c r="J43" s="67">
        <f>ROUND((+J39/J44),3)</f>
        <v>-7.0000000000000001E-3</v>
      </c>
      <c r="K43" s="98"/>
      <c r="L43" s="67">
        <f>ROUND((+L39/L44),3)</f>
        <v>6.0000000000000001E-3</v>
      </c>
      <c r="M43" s="6"/>
    </row>
    <row r="44" spans="1:13" ht="18" customHeight="1" thickTop="1" thickBot="1" x14ac:dyDescent="0.45">
      <c r="B44" s="4" t="s">
        <v>26</v>
      </c>
      <c r="F44" s="53">
        <v>9727276096</v>
      </c>
      <c r="G44" s="99"/>
      <c r="H44" s="53">
        <v>9315208558</v>
      </c>
      <c r="I44" s="99"/>
      <c r="J44" s="53">
        <v>9727276096</v>
      </c>
      <c r="K44" s="99"/>
      <c r="L44" s="53">
        <v>9315208558</v>
      </c>
      <c r="M44" s="6"/>
    </row>
    <row r="45" spans="1:13" ht="18" customHeight="1" thickTop="1" x14ac:dyDescent="0.4">
      <c r="A45" s="4" t="s">
        <v>54</v>
      </c>
      <c r="F45" s="70"/>
      <c r="G45" s="70"/>
      <c r="H45" s="70"/>
      <c r="I45" s="28"/>
      <c r="J45" s="9"/>
      <c r="K45" s="28"/>
      <c r="L45" s="9"/>
      <c r="M45" s="6"/>
    </row>
    <row r="46" spans="1:13" ht="18" customHeight="1" thickBot="1" x14ac:dyDescent="0.45">
      <c r="B46" s="74" t="s">
        <v>67</v>
      </c>
      <c r="D46" s="96">
        <v>24</v>
      </c>
      <c r="F46" s="66">
        <f>ROUND((+F39/F47),3)</f>
        <v>1.2E-2</v>
      </c>
      <c r="G46" s="97"/>
      <c r="H46" s="67">
        <f>ROUND((+H39/H47),3)</f>
        <v>-2E-3</v>
      </c>
      <c r="I46" s="98"/>
      <c r="J46" s="67">
        <f>ROUND((+J39/J47),3)</f>
        <v>-8.0000000000000002E-3</v>
      </c>
      <c r="K46" s="98"/>
      <c r="L46" s="67">
        <f>ROUND((+L39/L47),3)</f>
        <v>8.0000000000000002E-3</v>
      </c>
      <c r="M46" s="6"/>
    </row>
    <row r="47" spans="1:13" ht="18" customHeight="1" thickTop="1" thickBot="1" x14ac:dyDescent="0.45">
      <c r="B47" s="4" t="s">
        <v>26</v>
      </c>
      <c r="F47" s="53">
        <v>8899029847</v>
      </c>
      <c r="G47" s="100"/>
      <c r="H47" s="53">
        <v>7239860210</v>
      </c>
      <c r="I47" s="99"/>
      <c r="J47" s="53">
        <v>8899029847</v>
      </c>
      <c r="K47" s="99"/>
      <c r="L47" s="53">
        <v>7239860210</v>
      </c>
      <c r="M47" s="6"/>
    </row>
    <row r="48" spans="1:13" ht="8.25" customHeight="1" thickTop="1" x14ac:dyDescent="0.4">
      <c r="F48" s="44"/>
      <c r="G48" s="44"/>
      <c r="H48" s="44"/>
      <c r="I48" s="28"/>
      <c r="J48" s="7"/>
      <c r="K48" s="28"/>
      <c r="L48" s="7"/>
      <c r="M48" s="6"/>
    </row>
    <row r="49" spans="1:13" ht="18" customHeight="1" x14ac:dyDescent="0.4">
      <c r="A49" s="4" t="s">
        <v>205</v>
      </c>
      <c r="F49" s="44"/>
      <c r="G49" s="44"/>
      <c r="H49" s="44"/>
      <c r="I49" s="28"/>
      <c r="J49" s="7"/>
      <c r="K49" s="28"/>
      <c r="L49" s="7"/>
      <c r="M49" s="6"/>
    </row>
    <row r="50" spans="1:13" ht="18" customHeight="1" x14ac:dyDescent="0.4">
      <c r="M50" s="6"/>
    </row>
    <row r="51" spans="1:13" ht="18" customHeight="1" x14ac:dyDescent="0.4">
      <c r="M51" s="6"/>
    </row>
    <row r="52" spans="1:13" ht="18" customHeight="1" x14ac:dyDescent="0.4">
      <c r="B52" s="10" t="s">
        <v>20</v>
      </c>
      <c r="C52" s="6"/>
      <c r="D52" s="10"/>
      <c r="F52" s="10" t="s">
        <v>20</v>
      </c>
      <c r="I52" s="6"/>
      <c r="J52" s="6"/>
      <c r="K52" s="6"/>
      <c r="L52" s="6"/>
      <c r="M52" s="6"/>
    </row>
    <row r="53" spans="1:13" ht="17.25" customHeight="1" x14ac:dyDescent="0.4">
      <c r="A53" s="6"/>
      <c r="D53" s="6">
        <v>8</v>
      </c>
      <c r="E53" s="4"/>
      <c r="F53" s="4"/>
      <c r="G53" s="4"/>
      <c r="H53" s="4"/>
      <c r="J53" s="4"/>
      <c r="L53" s="4"/>
      <c r="M53" s="6"/>
    </row>
    <row r="54" spans="1:13" ht="18" customHeight="1" x14ac:dyDescent="0.4">
      <c r="A54" s="6"/>
      <c r="B54" s="10"/>
      <c r="C54" s="6"/>
      <c r="D54" s="10"/>
      <c r="F54" s="10"/>
      <c r="I54" s="6"/>
      <c r="J54" s="114" t="s">
        <v>199</v>
      </c>
      <c r="K54" s="114"/>
      <c r="L54" s="114"/>
      <c r="M54" s="6"/>
    </row>
    <row r="55" spans="1:13" ht="18" customHeight="1" x14ac:dyDescent="0.4">
      <c r="A55" s="107" t="str">
        <f>+A2</f>
        <v>บริษัท บรุ๊คเคอร์ กรุ๊ป จำกัด (มหาชน) และบริษัทย่อย</v>
      </c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6"/>
    </row>
    <row r="56" spans="1:13" ht="18" customHeight="1" x14ac:dyDescent="0.4">
      <c r="A56" s="102" t="s">
        <v>95</v>
      </c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6"/>
    </row>
    <row r="57" spans="1:13" ht="18" customHeight="1" x14ac:dyDescent="0.4">
      <c r="A57" s="107" t="str">
        <f>+A4</f>
        <v>สำหรับงวดเก้าเดือนสิ้นสุดวันที่ 30 กันยายน 2567</v>
      </c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6"/>
    </row>
    <row r="58" spans="1:13" ht="18" customHeight="1" x14ac:dyDescent="0.4">
      <c r="A58" s="3"/>
      <c r="B58" s="6"/>
      <c r="C58" s="6"/>
      <c r="I58" s="6"/>
      <c r="J58" s="6"/>
      <c r="K58" s="6"/>
      <c r="L58" s="6"/>
      <c r="M58" s="6"/>
    </row>
    <row r="59" spans="1:13" ht="18" customHeight="1" x14ac:dyDescent="0.4">
      <c r="C59" s="62"/>
      <c r="D59" s="62"/>
      <c r="E59" s="62"/>
      <c r="F59" s="103" t="s">
        <v>12</v>
      </c>
      <c r="G59" s="103"/>
      <c r="H59" s="103"/>
      <c r="I59" s="103"/>
      <c r="J59" s="103"/>
      <c r="K59" s="103"/>
      <c r="L59" s="103"/>
      <c r="M59" s="6"/>
    </row>
    <row r="60" spans="1:13" ht="18" customHeight="1" x14ac:dyDescent="0.4">
      <c r="C60" s="4" t="s">
        <v>1</v>
      </c>
      <c r="F60" s="104" t="s">
        <v>33</v>
      </c>
      <c r="G60" s="104"/>
      <c r="H60" s="104"/>
      <c r="J60" s="105" t="s">
        <v>34</v>
      </c>
      <c r="K60" s="105"/>
      <c r="L60" s="105"/>
      <c r="M60" s="6"/>
    </row>
    <row r="61" spans="1:13" ht="18" customHeight="1" x14ac:dyDescent="0.4">
      <c r="F61" s="104" t="str">
        <f>+F8</f>
        <v>สำหรับงวดเก้าเดือนสิ้นสุดวันที่ 30 กันยายน</v>
      </c>
      <c r="G61" s="104"/>
      <c r="H61" s="104"/>
      <c r="J61" s="104" t="str">
        <f>+J8</f>
        <v>สำหรับงวดเก้าเดือนสิ้นสุดวันที่ 30 กันยายน</v>
      </c>
      <c r="K61" s="104"/>
      <c r="L61" s="104"/>
      <c r="M61" s="6"/>
    </row>
    <row r="62" spans="1:13" ht="18" customHeight="1" x14ac:dyDescent="0.4">
      <c r="D62" s="61" t="s">
        <v>39</v>
      </c>
      <c r="F62" s="31">
        <f>+F9</f>
        <v>2567</v>
      </c>
      <c r="G62" s="90"/>
      <c r="H62" s="31">
        <f>+H9</f>
        <v>2566</v>
      </c>
      <c r="I62" s="89"/>
      <c r="J62" s="31">
        <f>+J9</f>
        <v>2567</v>
      </c>
      <c r="K62" s="90"/>
      <c r="L62" s="31">
        <f>+L9</f>
        <v>2566</v>
      </c>
      <c r="M62" s="6"/>
    </row>
    <row r="63" spans="1:13" ht="18" customHeight="1" x14ac:dyDescent="0.4">
      <c r="F63" s="69"/>
      <c r="G63" s="69"/>
      <c r="H63" s="54"/>
      <c r="L63" s="54"/>
      <c r="M63" s="6"/>
    </row>
    <row r="64" spans="1:13" ht="18" customHeight="1" x14ac:dyDescent="0.4">
      <c r="A64" s="4" t="s">
        <v>202</v>
      </c>
      <c r="F64" s="47">
        <f>+F37</f>
        <v>104615973.34999999</v>
      </c>
      <c r="G64" s="70"/>
      <c r="H64" s="47">
        <f>+H37</f>
        <v>-12058929.600000009</v>
      </c>
      <c r="I64" s="28"/>
      <c r="J64" s="47">
        <f>+J37</f>
        <v>-66952509.560000002</v>
      </c>
      <c r="K64" s="28"/>
      <c r="L64" s="47">
        <f>+L37</f>
        <v>57428568.88000001</v>
      </c>
      <c r="M64" s="6"/>
    </row>
    <row r="65" spans="1:19" ht="18" customHeight="1" x14ac:dyDescent="0.4">
      <c r="F65" s="41"/>
      <c r="G65" s="70"/>
      <c r="H65" s="41"/>
      <c r="I65" s="28"/>
      <c r="J65" s="41"/>
      <c r="K65" s="28"/>
      <c r="L65" s="41"/>
      <c r="M65" s="6"/>
    </row>
    <row r="66" spans="1:19" ht="18" customHeight="1" x14ac:dyDescent="0.4">
      <c r="A66" s="4" t="s">
        <v>121</v>
      </c>
      <c r="F66" s="41"/>
      <c r="G66" s="70"/>
      <c r="H66" s="41"/>
      <c r="I66" s="28"/>
      <c r="J66" s="9"/>
      <c r="K66" s="28"/>
      <c r="L66" s="9"/>
      <c r="M66" s="6"/>
    </row>
    <row r="67" spans="1:19" ht="18" customHeight="1" x14ac:dyDescent="0.4">
      <c r="A67" s="4" t="s">
        <v>133</v>
      </c>
      <c r="F67" s="41"/>
      <c r="G67" s="70"/>
      <c r="H67" s="41"/>
      <c r="I67" s="28"/>
      <c r="J67" s="9"/>
      <c r="K67" s="28"/>
      <c r="L67" s="9"/>
      <c r="M67" s="6"/>
    </row>
    <row r="68" spans="1:19" ht="18" customHeight="1" x14ac:dyDescent="0.4">
      <c r="B68" s="4" t="s">
        <v>101</v>
      </c>
      <c r="F68" s="45">
        <v>-14862116.84</v>
      </c>
      <c r="G68" s="70"/>
      <c r="H68" s="45">
        <v>-6294089.4800000004</v>
      </c>
      <c r="I68" s="28"/>
      <c r="J68" s="9">
        <v>0</v>
      </c>
      <c r="K68" s="28"/>
      <c r="L68" s="9">
        <v>0</v>
      </c>
      <c r="M68" s="6"/>
      <c r="S68" s="28"/>
    </row>
    <row r="69" spans="1:19" ht="18" customHeight="1" x14ac:dyDescent="0.4">
      <c r="A69" s="4" t="s">
        <v>203</v>
      </c>
      <c r="F69" s="52">
        <f>SUM(F68:F68)</f>
        <v>-14862116.84</v>
      </c>
      <c r="G69" s="70"/>
      <c r="H69" s="52">
        <f>SUM(H68:H68)</f>
        <v>-6294089.4800000004</v>
      </c>
      <c r="I69" s="28"/>
      <c r="J69" s="52">
        <f>SUM(J68:J68)</f>
        <v>0</v>
      </c>
      <c r="K69" s="28"/>
      <c r="L69" s="52">
        <f>SUM(L68:L68)</f>
        <v>0</v>
      </c>
      <c r="M69" s="6"/>
    </row>
    <row r="70" spans="1:19" ht="18" customHeight="1" x14ac:dyDescent="0.4">
      <c r="F70" s="41"/>
      <c r="G70" s="70"/>
      <c r="H70" s="41"/>
      <c r="I70" s="28"/>
      <c r="J70" s="7"/>
      <c r="K70" s="28"/>
      <c r="L70" s="7"/>
      <c r="M70" s="6"/>
    </row>
    <row r="71" spans="1:19" ht="18" customHeight="1" thickBot="1" x14ac:dyDescent="0.45">
      <c r="A71" s="4" t="s">
        <v>204</v>
      </c>
      <c r="F71" s="51">
        <f>+F64+F69</f>
        <v>89753856.50999999</v>
      </c>
      <c r="G71" s="70"/>
      <c r="H71" s="51">
        <f>+H64+H69</f>
        <v>-18353019.080000009</v>
      </c>
      <c r="I71" s="28"/>
      <c r="J71" s="51">
        <f>+J64+J69</f>
        <v>-66952509.560000002</v>
      </c>
      <c r="K71" s="28"/>
      <c r="L71" s="51">
        <f>+L64+L69</f>
        <v>57428568.88000001</v>
      </c>
      <c r="M71" s="6"/>
    </row>
    <row r="72" spans="1:19" ht="18" customHeight="1" thickTop="1" x14ac:dyDescent="0.4">
      <c r="F72" s="44"/>
      <c r="G72" s="44"/>
      <c r="H72" s="44"/>
      <c r="I72" s="28"/>
      <c r="J72" s="7"/>
      <c r="K72" s="28"/>
      <c r="L72" s="7"/>
      <c r="M72" s="6"/>
    </row>
    <row r="73" spans="1:19" ht="18" customHeight="1" x14ac:dyDescent="0.4">
      <c r="A73" s="86" t="s">
        <v>107</v>
      </c>
      <c r="B73" s="86"/>
      <c r="C73" s="86"/>
      <c r="D73" s="101"/>
      <c r="E73" s="35"/>
      <c r="F73" s="49"/>
      <c r="G73" s="93"/>
      <c r="H73" s="49"/>
      <c r="I73" s="50"/>
      <c r="J73" s="49"/>
      <c r="K73" s="93"/>
      <c r="L73" s="49"/>
      <c r="M73" s="6"/>
    </row>
    <row r="74" spans="1:19" ht="18" customHeight="1" x14ac:dyDescent="0.4">
      <c r="A74" s="86"/>
      <c r="B74" s="86" t="s">
        <v>109</v>
      </c>
      <c r="C74" s="86"/>
      <c r="D74" s="101"/>
      <c r="E74" s="94">
        <v>852812933</v>
      </c>
      <c r="F74" s="45">
        <f>+F71-F75</f>
        <v>90053976.349999994</v>
      </c>
      <c r="G74" s="70"/>
      <c r="H74" s="45">
        <f>+H71-H75</f>
        <v>-17907572.730000008</v>
      </c>
      <c r="I74" s="70"/>
      <c r="J74" s="45">
        <f>+J71-J75</f>
        <v>-66952509.560000002</v>
      </c>
      <c r="K74" s="70"/>
      <c r="L74" s="45">
        <f>+L71-L75</f>
        <v>57428568.88000001</v>
      </c>
      <c r="M74" s="6"/>
    </row>
    <row r="75" spans="1:19" ht="18" customHeight="1" x14ac:dyDescent="0.4">
      <c r="A75" s="86"/>
      <c r="B75" s="4" t="s">
        <v>110</v>
      </c>
      <c r="D75" s="101"/>
      <c r="E75" s="94">
        <v>-1541152</v>
      </c>
      <c r="F75" s="45">
        <f>+F40</f>
        <v>-300119.84000000003</v>
      </c>
      <c r="G75" s="9"/>
      <c r="H75" s="45">
        <f>+H40</f>
        <v>-445446.35</v>
      </c>
      <c r="I75" s="50"/>
      <c r="J75" s="45">
        <f>+J40</f>
        <v>0</v>
      </c>
      <c r="K75" s="50"/>
      <c r="L75" s="45">
        <f>+L40</f>
        <v>0</v>
      </c>
      <c r="M75" s="6"/>
    </row>
    <row r="76" spans="1:19" ht="18" customHeight="1" thickBot="1" x14ac:dyDescent="0.45">
      <c r="A76" s="87"/>
      <c r="B76" s="87"/>
      <c r="C76" s="87"/>
      <c r="D76" s="101"/>
      <c r="E76" s="94"/>
      <c r="F76" s="48">
        <f>SUM(F74:F75)</f>
        <v>89753856.50999999</v>
      </c>
      <c r="G76" s="93"/>
      <c r="H76" s="48">
        <f>SUM(H74:H75)</f>
        <v>-18353019.080000009</v>
      </c>
      <c r="I76" s="93"/>
      <c r="J76" s="48">
        <f>SUM(J74:J75)</f>
        <v>-66952509.560000002</v>
      </c>
      <c r="K76" s="93"/>
      <c r="L76" s="48">
        <f>SUM(L74:L75)</f>
        <v>57428568.88000001</v>
      </c>
      <c r="M76" s="6"/>
    </row>
    <row r="77" spans="1:19" ht="18" customHeight="1" thickTop="1" x14ac:dyDescent="0.4">
      <c r="F77" s="70"/>
      <c r="G77" s="70"/>
      <c r="H77" s="70"/>
      <c r="I77" s="28"/>
      <c r="J77" s="9"/>
      <c r="K77" s="28"/>
      <c r="L77" s="9"/>
      <c r="M77" s="6"/>
    </row>
    <row r="78" spans="1:19" ht="18" customHeight="1" x14ac:dyDescent="0.4">
      <c r="A78" s="4" t="s">
        <v>205</v>
      </c>
      <c r="F78" s="70"/>
      <c r="G78" s="70"/>
      <c r="H78" s="70"/>
      <c r="I78" s="28"/>
      <c r="J78" s="9"/>
      <c r="K78" s="28"/>
      <c r="L78" s="9"/>
      <c r="M78" s="6"/>
    </row>
    <row r="79" spans="1:19" ht="18" customHeight="1" x14ac:dyDescent="0.4">
      <c r="F79" s="69"/>
      <c r="G79" s="69"/>
      <c r="H79" s="69"/>
      <c r="J79" s="8"/>
      <c r="K79" s="71"/>
      <c r="L79" s="8"/>
      <c r="M79" s="6"/>
    </row>
    <row r="80" spans="1:19" ht="18" customHeight="1" x14ac:dyDescent="0.4">
      <c r="F80" s="69"/>
      <c r="G80" s="69"/>
      <c r="H80" s="69"/>
      <c r="J80" s="8"/>
      <c r="K80" s="71"/>
      <c r="L80" s="8"/>
      <c r="M80" s="6"/>
    </row>
    <row r="81" spans="4:13" ht="18" customHeight="1" x14ac:dyDescent="0.4">
      <c r="F81" s="69"/>
      <c r="G81" s="69"/>
      <c r="H81" s="69"/>
      <c r="J81" s="8"/>
      <c r="K81" s="71"/>
      <c r="L81" s="8"/>
      <c r="M81" s="6"/>
    </row>
    <row r="82" spans="4:13" ht="18" customHeight="1" x14ac:dyDescent="0.4">
      <c r="F82" s="69"/>
      <c r="G82" s="69"/>
      <c r="H82" s="69"/>
      <c r="J82" s="8"/>
      <c r="K82" s="71"/>
      <c r="L82" s="8"/>
      <c r="M82" s="6"/>
    </row>
    <row r="83" spans="4:13" ht="18" customHeight="1" x14ac:dyDescent="0.4">
      <c r="F83" s="69"/>
      <c r="G83" s="69"/>
      <c r="H83" s="69"/>
      <c r="J83" s="8"/>
      <c r="K83" s="71"/>
      <c r="L83" s="8"/>
      <c r="M83" s="6"/>
    </row>
    <row r="84" spans="4:13" ht="18" customHeight="1" x14ac:dyDescent="0.4">
      <c r="F84" s="69"/>
      <c r="G84" s="69"/>
      <c r="H84" s="69"/>
      <c r="J84" s="8"/>
      <c r="K84" s="71"/>
      <c r="L84" s="8"/>
      <c r="M84" s="6"/>
    </row>
    <row r="85" spans="4:13" ht="18" customHeight="1" x14ac:dyDescent="0.4">
      <c r="F85" s="69"/>
      <c r="G85" s="69"/>
      <c r="H85" s="69"/>
      <c r="J85" s="8"/>
      <c r="K85" s="71"/>
      <c r="L85" s="8"/>
      <c r="M85" s="6"/>
    </row>
    <row r="86" spans="4:13" ht="18" customHeight="1" x14ac:dyDescent="0.4">
      <c r="F86" s="69"/>
      <c r="G86" s="69"/>
      <c r="H86" s="69"/>
      <c r="J86" s="8"/>
      <c r="K86" s="71"/>
      <c r="L86" s="8"/>
      <c r="M86" s="6"/>
    </row>
    <row r="87" spans="4:13" ht="18" customHeight="1" x14ac:dyDescent="0.4">
      <c r="F87" s="69"/>
      <c r="G87" s="69"/>
      <c r="H87" s="69"/>
      <c r="J87" s="8"/>
      <c r="K87" s="71"/>
      <c r="L87" s="8"/>
      <c r="M87" s="6"/>
    </row>
    <row r="88" spans="4:13" ht="18" customHeight="1" x14ac:dyDescent="0.4">
      <c r="F88" s="69"/>
      <c r="G88" s="69"/>
      <c r="H88" s="69"/>
      <c r="J88" s="8"/>
      <c r="K88" s="71"/>
      <c r="L88" s="8"/>
      <c r="M88" s="6"/>
    </row>
    <row r="89" spans="4:13" ht="18" customHeight="1" x14ac:dyDescent="0.4">
      <c r="F89" s="69"/>
      <c r="G89" s="69"/>
      <c r="H89" s="69"/>
      <c r="J89" s="8"/>
      <c r="K89" s="71"/>
      <c r="L89" s="8"/>
      <c r="M89" s="6"/>
    </row>
    <row r="90" spans="4:13" ht="18" customHeight="1" x14ac:dyDescent="0.4">
      <c r="F90" s="69"/>
      <c r="G90" s="69"/>
      <c r="H90" s="69"/>
      <c r="J90" s="8"/>
      <c r="K90" s="71"/>
      <c r="L90" s="8"/>
      <c r="M90" s="6"/>
    </row>
    <row r="91" spans="4:13" ht="18" customHeight="1" x14ac:dyDescent="0.4">
      <c r="F91" s="69"/>
      <c r="G91" s="69"/>
      <c r="H91" s="69"/>
      <c r="J91" s="8"/>
      <c r="K91" s="71"/>
      <c r="L91" s="8"/>
      <c r="M91" s="6"/>
    </row>
    <row r="92" spans="4:13" ht="18" customHeight="1" x14ac:dyDescent="0.4">
      <c r="F92" s="69"/>
      <c r="G92" s="69"/>
      <c r="H92" s="69"/>
      <c r="J92" s="8"/>
      <c r="K92" s="71"/>
      <c r="L92" s="8"/>
      <c r="M92" s="6"/>
    </row>
    <row r="93" spans="4:13" ht="18" customHeight="1" x14ac:dyDescent="0.4">
      <c r="D93" s="95"/>
      <c r="F93" s="69"/>
      <c r="G93" s="69"/>
      <c r="H93" s="69"/>
      <c r="J93" s="8"/>
      <c r="L93" s="8"/>
      <c r="M93" s="6"/>
    </row>
    <row r="94" spans="4:13" ht="18" customHeight="1" x14ac:dyDescent="0.4">
      <c r="D94" s="95"/>
      <c r="F94" s="69"/>
      <c r="G94" s="69"/>
      <c r="H94" s="69"/>
      <c r="J94" s="8"/>
      <c r="L94" s="8"/>
      <c r="M94" s="6"/>
    </row>
    <row r="95" spans="4:13" ht="18" customHeight="1" x14ac:dyDescent="0.4">
      <c r="D95" s="95"/>
      <c r="F95" s="69"/>
      <c r="G95" s="69"/>
      <c r="H95" s="69"/>
      <c r="J95" s="8"/>
      <c r="L95" s="8"/>
      <c r="M95" s="6"/>
    </row>
    <row r="96" spans="4:13" ht="18" customHeight="1" x14ac:dyDescent="0.4">
      <c r="J96" s="8"/>
      <c r="L96" s="8"/>
      <c r="M96" s="6"/>
    </row>
    <row r="97" spans="1:13" ht="18" customHeight="1" x14ac:dyDescent="0.4">
      <c r="F97" s="69"/>
      <c r="G97" s="69"/>
      <c r="H97" s="69"/>
      <c r="J97" s="8"/>
      <c r="L97" s="8"/>
      <c r="M97" s="6"/>
    </row>
    <row r="98" spans="1:13" ht="18" customHeight="1" x14ac:dyDescent="0.4">
      <c r="B98" s="74"/>
      <c r="D98" s="96"/>
      <c r="F98" s="8"/>
      <c r="G98" s="69"/>
      <c r="H98" s="8"/>
      <c r="I98" s="74"/>
      <c r="J98" s="8"/>
      <c r="K98" s="74"/>
      <c r="L98" s="8"/>
      <c r="M98" s="6"/>
    </row>
    <row r="99" spans="1:13" ht="18" customHeight="1" x14ac:dyDescent="0.4">
      <c r="M99" s="6"/>
    </row>
    <row r="100" spans="1:13" ht="18" customHeight="1" x14ac:dyDescent="0.4">
      <c r="M100" s="6"/>
    </row>
    <row r="101" spans="1:13" ht="18" customHeight="1" x14ac:dyDescent="0.4">
      <c r="A101" s="6"/>
      <c r="B101" s="10" t="s">
        <v>20</v>
      </c>
      <c r="C101" s="6"/>
      <c r="D101" s="10"/>
      <c r="F101" s="10" t="s">
        <v>20</v>
      </c>
      <c r="I101" s="6"/>
      <c r="J101" s="6"/>
      <c r="K101" s="6"/>
      <c r="L101" s="6"/>
      <c r="M101" s="6"/>
    </row>
    <row r="102" spans="1:13" ht="18" customHeight="1" x14ac:dyDescent="0.4">
      <c r="A102" s="6"/>
      <c r="B102" s="10"/>
      <c r="C102" s="6"/>
      <c r="D102" s="10"/>
      <c r="F102" s="10"/>
      <c r="I102" s="6"/>
      <c r="J102" s="6"/>
      <c r="K102" s="6"/>
      <c r="L102" s="6"/>
      <c r="M102" s="6"/>
    </row>
    <row r="103" spans="1:13" ht="18" customHeight="1" x14ac:dyDescent="0.4">
      <c r="A103" s="6"/>
      <c r="B103" s="10"/>
      <c r="C103" s="6"/>
      <c r="D103" s="10"/>
      <c r="F103" s="10"/>
      <c r="I103" s="6"/>
      <c r="J103" s="6"/>
      <c r="K103" s="6"/>
      <c r="L103" s="6"/>
      <c r="M103" s="6"/>
    </row>
    <row r="104" spans="1:13" ht="18" customHeight="1" x14ac:dyDescent="0.4">
      <c r="A104" s="6"/>
      <c r="B104" s="10"/>
      <c r="C104" s="6"/>
      <c r="D104" s="6">
        <v>9</v>
      </c>
      <c r="F104" s="10"/>
      <c r="I104" s="6"/>
      <c r="J104" s="6"/>
      <c r="K104" s="6"/>
      <c r="L104" s="6"/>
      <c r="M104" s="6"/>
    </row>
    <row r="105" spans="1:13" ht="18" customHeight="1" x14ac:dyDescent="0.4">
      <c r="D105" s="14"/>
      <c r="E105" s="14"/>
      <c r="F105" s="8"/>
      <c r="G105" s="14"/>
      <c r="H105" s="8"/>
      <c r="J105" s="114" t="s">
        <v>199</v>
      </c>
      <c r="K105" s="114"/>
      <c r="L105" s="114"/>
      <c r="M105" s="6"/>
    </row>
    <row r="106" spans="1:13" ht="18" customHeight="1" x14ac:dyDescent="0.4">
      <c r="A106" s="107" t="s">
        <v>51</v>
      </c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6"/>
    </row>
    <row r="107" spans="1:13" ht="18" customHeight="1" x14ac:dyDescent="0.4">
      <c r="A107" s="102" t="s">
        <v>0</v>
      </c>
      <c r="B107" s="102"/>
      <c r="C107" s="102"/>
      <c r="D107" s="102"/>
      <c r="E107" s="102"/>
      <c r="F107" s="102"/>
      <c r="G107" s="102"/>
      <c r="H107" s="102"/>
      <c r="I107" s="102"/>
      <c r="J107" s="102"/>
      <c r="K107" s="102"/>
      <c r="L107" s="102"/>
      <c r="M107" s="6"/>
    </row>
    <row r="108" spans="1:13" ht="18" customHeight="1" x14ac:dyDescent="0.4">
      <c r="A108" s="102" t="s">
        <v>240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6"/>
    </row>
    <row r="109" spans="1:13" ht="18" customHeight="1" x14ac:dyDescent="0.4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"/>
    </row>
    <row r="110" spans="1:13" ht="18" customHeight="1" x14ac:dyDescent="0.4">
      <c r="C110" s="62"/>
      <c r="D110" s="62"/>
      <c r="E110" s="62"/>
      <c r="F110" s="103" t="s">
        <v>12</v>
      </c>
      <c r="G110" s="103"/>
      <c r="H110" s="103"/>
      <c r="I110" s="103"/>
      <c r="J110" s="103"/>
      <c r="K110" s="103"/>
      <c r="L110" s="103"/>
      <c r="M110" s="6"/>
    </row>
    <row r="111" spans="1:13" ht="18" customHeight="1" x14ac:dyDescent="0.4">
      <c r="C111" s="4" t="s">
        <v>1</v>
      </c>
      <c r="F111" s="104" t="s">
        <v>33</v>
      </c>
      <c r="G111" s="104"/>
      <c r="H111" s="104"/>
      <c r="J111" s="105" t="s">
        <v>34</v>
      </c>
      <c r="K111" s="105"/>
      <c r="L111" s="105"/>
      <c r="M111" s="6"/>
    </row>
    <row r="112" spans="1:13" ht="18" customHeight="1" x14ac:dyDescent="0.4">
      <c r="F112" s="104" t="s">
        <v>241</v>
      </c>
      <c r="G112" s="104"/>
      <c r="H112" s="104"/>
      <c r="J112" s="104" t="str">
        <f>+F112</f>
        <v>สำหรับงวดสามเดือนสิ้นสุดวันที่ 30 กันยายน</v>
      </c>
      <c r="K112" s="104"/>
      <c r="L112" s="104"/>
      <c r="M112" s="6"/>
    </row>
    <row r="113" spans="1:13" ht="18" customHeight="1" x14ac:dyDescent="0.4">
      <c r="D113" s="61" t="s">
        <v>39</v>
      </c>
      <c r="F113" s="20">
        <v>2567</v>
      </c>
      <c r="H113" s="20">
        <v>2566</v>
      </c>
      <c r="I113" s="89"/>
      <c r="J113" s="20">
        <f>+F113</f>
        <v>2567</v>
      </c>
      <c r="K113" s="90"/>
      <c r="L113" s="20">
        <f>+H113</f>
        <v>2566</v>
      </c>
      <c r="M113" s="6"/>
    </row>
    <row r="114" spans="1:13" ht="18" customHeight="1" x14ac:dyDescent="0.4">
      <c r="F114" s="54"/>
      <c r="G114" s="90"/>
      <c r="H114" s="54"/>
      <c r="I114" s="89"/>
      <c r="J114" s="54"/>
      <c r="K114" s="90"/>
      <c r="L114" s="54"/>
      <c r="M114" s="6"/>
    </row>
    <row r="115" spans="1:13" ht="18" customHeight="1" x14ac:dyDescent="0.4">
      <c r="A115" s="4" t="s">
        <v>40</v>
      </c>
      <c r="F115" s="69"/>
      <c r="G115" s="69"/>
      <c r="H115" s="69"/>
      <c r="M115" s="6"/>
    </row>
    <row r="116" spans="1:13" ht="18" customHeight="1" x14ac:dyDescent="0.4">
      <c r="B116" s="4" t="s">
        <v>96</v>
      </c>
      <c r="F116" s="41">
        <v>3345779.12</v>
      </c>
      <c r="G116" s="70"/>
      <c r="H116" s="41">
        <v>4642857.13</v>
      </c>
      <c r="I116" s="28"/>
      <c r="J116" s="9">
        <v>7495414.0600000005</v>
      </c>
      <c r="K116" s="28"/>
      <c r="L116" s="9">
        <v>7091150.9500000002</v>
      </c>
      <c r="M116" s="6"/>
    </row>
    <row r="117" spans="1:13" ht="18" customHeight="1" x14ac:dyDescent="0.4">
      <c r="B117" s="4" t="s">
        <v>243</v>
      </c>
      <c r="F117" s="41">
        <v>39227672.609999999</v>
      </c>
      <c r="G117" s="70"/>
      <c r="H117" s="41">
        <v>0</v>
      </c>
      <c r="I117" s="28"/>
      <c r="J117" s="9">
        <v>9922156.6600000001</v>
      </c>
      <c r="K117" s="28"/>
      <c r="L117" s="9">
        <v>4549689.16</v>
      </c>
      <c r="M117" s="6"/>
    </row>
    <row r="118" spans="1:13" ht="18" customHeight="1" x14ac:dyDescent="0.4">
      <c r="B118" s="4" t="s">
        <v>206</v>
      </c>
      <c r="D118" s="6">
        <v>6</v>
      </c>
      <c r="F118" s="41">
        <v>9010585.0500000007</v>
      </c>
      <c r="G118" s="70"/>
      <c r="H118" s="41">
        <v>6100794.8899999997</v>
      </c>
      <c r="I118" s="28"/>
      <c r="J118" s="7">
        <v>6491.44</v>
      </c>
      <c r="K118" s="28"/>
      <c r="L118" s="7">
        <v>1218.92</v>
      </c>
      <c r="M118" s="6"/>
    </row>
    <row r="119" spans="1:13" ht="18" customHeight="1" x14ac:dyDescent="0.4">
      <c r="B119" s="4" t="s">
        <v>8</v>
      </c>
      <c r="F119" s="41">
        <v>13419992.390000001</v>
      </c>
      <c r="G119" s="70"/>
      <c r="H119" s="41">
        <v>9084795.6699999999</v>
      </c>
      <c r="I119" s="28"/>
      <c r="J119" s="9">
        <v>28637288.010000002</v>
      </c>
      <c r="K119" s="28"/>
      <c r="L119" s="9">
        <v>24490323.559999999</v>
      </c>
      <c r="M119" s="6"/>
    </row>
    <row r="120" spans="1:13" ht="18" customHeight="1" x14ac:dyDescent="0.4">
      <c r="B120" s="4" t="s">
        <v>42</v>
      </c>
      <c r="F120" s="44"/>
      <c r="G120" s="44"/>
      <c r="H120" s="44"/>
      <c r="I120" s="28"/>
      <c r="J120" s="7"/>
      <c r="K120" s="28"/>
      <c r="L120" s="7"/>
      <c r="M120" s="6"/>
    </row>
    <row r="121" spans="1:13" ht="18" customHeight="1" x14ac:dyDescent="0.4">
      <c r="C121" s="4" t="s">
        <v>166</v>
      </c>
      <c r="F121" s="7">
        <v>0</v>
      </c>
      <c r="G121" s="70"/>
      <c r="H121" s="7">
        <v>43180562.710000001</v>
      </c>
      <c r="I121" s="28"/>
      <c r="J121" s="7">
        <v>0</v>
      </c>
      <c r="K121" s="28"/>
      <c r="L121" s="7">
        <v>41976547.090000004</v>
      </c>
      <c r="M121" s="6"/>
    </row>
    <row r="122" spans="1:13" ht="18" customHeight="1" x14ac:dyDescent="0.4">
      <c r="C122" s="4" t="s">
        <v>43</v>
      </c>
      <c r="D122" s="71"/>
      <c r="E122" s="71"/>
      <c r="F122" s="41">
        <v>388244.06</v>
      </c>
      <c r="G122" s="70"/>
      <c r="H122" s="41">
        <v>17386.240000000002</v>
      </c>
      <c r="I122" s="28"/>
      <c r="J122" s="7">
        <v>229683.8</v>
      </c>
      <c r="K122" s="28"/>
      <c r="L122" s="7">
        <v>17385.98</v>
      </c>
      <c r="M122" s="6"/>
    </row>
    <row r="123" spans="1:13" ht="18" customHeight="1" x14ac:dyDescent="0.4">
      <c r="C123" s="4" t="s">
        <v>9</v>
      </c>
      <c r="F123" s="42">
        <f>SUM(F116:F122)</f>
        <v>65392273.230000004</v>
      </c>
      <c r="G123" s="70"/>
      <c r="H123" s="42">
        <f>SUM(H116:H122)</f>
        <v>63026396.640000001</v>
      </c>
      <c r="I123" s="28"/>
      <c r="J123" s="42">
        <f>SUM(J116:J122)</f>
        <v>46291033.969999999</v>
      </c>
      <c r="K123" s="28"/>
      <c r="L123" s="42">
        <f>SUM(L116:L122)</f>
        <v>78126315.660000011</v>
      </c>
      <c r="M123" s="6"/>
    </row>
    <row r="124" spans="1:13" ht="18" customHeight="1" x14ac:dyDescent="0.4">
      <c r="A124" s="4" t="s">
        <v>41</v>
      </c>
      <c r="F124" s="41"/>
      <c r="G124" s="70"/>
      <c r="H124" s="41"/>
      <c r="I124" s="28"/>
      <c r="J124" s="7"/>
      <c r="K124" s="28"/>
      <c r="L124" s="7"/>
      <c r="M124" s="6"/>
    </row>
    <row r="125" spans="1:13" ht="18" customHeight="1" x14ac:dyDescent="0.4">
      <c r="B125" s="4" t="s">
        <v>116</v>
      </c>
      <c r="F125" s="41">
        <v>17687083.539999999</v>
      </c>
      <c r="G125" s="70"/>
      <c r="H125" s="41">
        <v>16307263.18</v>
      </c>
      <c r="I125" s="28"/>
      <c r="J125" s="7">
        <v>17497212.129999999</v>
      </c>
      <c r="K125" s="28"/>
      <c r="L125" s="7">
        <v>15794016.01</v>
      </c>
      <c r="M125" s="6"/>
    </row>
    <row r="126" spans="1:13" ht="18" customHeight="1" x14ac:dyDescent="0.4">
      <c r="B126" s="4" t="s">
        <v>84</v>
      </c>
      <c r="D126" s="72"/>
      <c r="E126" s="3"/>
      <c r="F126" s="41">
        <v>208058225.16000003</v>
      </c>
      <c r="G126" s="70"/>
      <c r="H126" s="41">
        <v>25692546.07</v>
      </c>
      <c r="I126" s="28"/>
      <c r="J126" s="7">
        <v>207355983.89000002</v>
      </c>
      <c r="K126" s="28"/>
      <c r="L126" s="7">
        <v>20263399.68</v>
      </c>
      <c r="M126" s="6"/>
    </row>
    <row r="127" spans="1:13" ht="18" customHeight="1" x14ac:dyDescent="0.4">
      <c r="B127" s="4" t="s">
        <v>159</v>
      </c>
      <c r="D127" s="6">
        <v>8.4</v>
      </c>
      <c r="E127" s="3"/>
      <c r="F127" s="41">
        <v>0</v>
      </c>
      <c r="G127" s="70"/>
      <c r="H127" s="41">
        <v>7755516.9000000004</v>
      </c>
      <c r="I127" s="28"/>
      <c r="J127" s="7">
        <v>0</v>
      </c>
      <c r="K127" s="28"/>
      <c r="L127" s="7">
        <v>0</v>
      </c>
      <c r="M127" s="6"/>
    </row>
    <row r="128" spans="1:13" ht="18" customHeight="1" x14ac:dyDescent="0.4">
      <c r="B128" s="4" t="s">
        <v>216</v>
      </c>
      <c r="D128" s="6">
        <v>6</v>
      </c>
      <c r="E128" s="3"/>
      <c r="F128" s="41">
        <v>26429711.48</v>
      </c>
      <c r="G128" s="70"/>
      <c r="H128" s="41">
        <v>16003187.65</v>
      </c>
      <c r="I128" s="28"/>
      <c r="J128" s="7">
        <v>133.24</v>
      </c>
      <c r="K128" s="28"/>
      <c r="L128" s="7">
        <v>1120.72</v>
      </c>
      <c r="M128" s="6"/>
    </row>
    <row r="129" spans="1:13" ht="18" customHeight="1" x14ac:dyDescent="0.4">
      <c r="B129" s="4" t="s">
        <v>226</v>
      </c>
      <c r="D129" s="6">
        <v>6</v>
      </c>
      <c r="E129" s="3"/>
      <c r="F129" s="41">
        <v>23520380.82</v>
      </c>
      <c r="G129" s="70"/>
      <c r="H129" s="41">
        <v>65018524.399999999</v>
      </c>
      <c r="I129" s="28"/>
      <c r="J129" s="7">
        <v>31265.919999999998</v>
      </c>
      <c r="K129" s="28"/>
      <c r="L129" s="7">
        <v>94290.7</v>
      </c>
      <c r="M129" s="6"/>
    </row>
    <row r="130" spans="1:13" ht="18" customHeight="1" x14ac:dyDescent="0.4">
      <c r="C130" s="4" t="s">
        <v>2</v>
      </c>
      <c r="F130" s="42">
        <f>SUM(F125:F129)</f>
        <v>275695401</v>
      </c>
      <c r="G130" s="70"/>
      <c r="H130" s="42">
        <f>SUM(H125:H129)</f>
        <v>130777038.19999999</v>
      </c>
      <c r="I130" s="28"/>
      <c r="J130" s="42">
        <f>SUM(J125:J129)</f>
        <v>224884595.18000001</v>
      </c>
      <c r="K130" s="28"/>
      <c r="L130" s="42">
        <f>SUM(L125:L129)</f>
        <v>36152827.109999999</v>
      </c>
      <c r="M130" s="6"/>
    </row>
    <row r="131" spans="1:13" ht="18" customHeight="1" x14ac:dyDescent="0.4">
      <c r="A131" s="4" t="s">
        <v>177</v>
      </c>
      <c r="D131" s="14"/>
      <c r="E131" s="14"/>
      <c r="F131" s="7">
        <f>+F123-F130</f>
        <v>-210303127.76999998</v>
      </c>
      <c r="G131" s="41"/>
      <c r="H131" s="7">
        <f>+H123-H130</f>
        <v>-67750641.559999987</v>
      </c>
      <c r="I131" s="28"/>
      <c r="J131" s="7">
        <f>+J123-J130</f>
        <v>-178593561.21000001</v>
      </c>
      <c r="K131" s="28"/>
      <c r="L131" s="7">
        <f>+L123-L130</f>
        <v>41973488.550000012</v>
      </c>
      <c r="M131" s="6"/>
    </row>
    <row r="132" spans="1:13" ht="18" customHeight="1" x14ac:dyDescent="0.4">
      <c r="A132" s="4" t="s">
        <v>85</v>
      </c>
      <c r="D132" s="14"/>
      <c r="E132" s="14"/>
      <c r="F132" s="7">
        <v>1243948.2</v>
      </c>
      <c r="G132" s="41"/>
      <c r="H132" s="7">
        <v>2977093.64</v>
      </c>
      <c r="I132" s="28"/>
      <c r="J132" s="7">
        <v>1296735.0900000001</v>
      </c>
      <c r="K132" s="28"/>
      <c r="L132" s="7">
        <v>3187025.15</v>
      </c>
      <c r="M132" s="6"/>
    </row>
    <row r="133" spans="1:13" ht="18" customHeight="1" x14ac:dyDescent="0.4">
      <c r="A133" s="85" t="s">
        <v>192</v>
      </c>
      <c r="D133" s="6">
        <v>10</v>
      </c>
      <c r="E133" s="14"/>
      <c r="F133" s="46">
        <v>473560</v>
      </c>
      <c r="G133" s="41"/>
      <c r="H133" s="46">
        <v>0</v>
      </c>
      <c r="I133" s="28"/>
      <c r="J133" s="46">
        <v>473560</v>
      </c>
      <c r="K133" s="28"/>
      <c r="L133" s="46">
        <v>0</v>
      </c>
      <c r="M133" s="6"/>
    </row>
    <row r="134" spans="1:13" ht="18" customHeight="1" x14ac:dyDescent="0.4">
      <c r="A134" s="4" t="s">
        <v>178</v>
      </c>
      <c r="D134" s="14"/>
      <c r="E134" s="14"/>
      <c r="F134" s="7">
        <f>F131-F132+F133</f>
        <v>-211073515.96999997</v>
      </c>
      <c r="G134" s="41"/>
      <c r="H134" s="7">
        <f>H131-H132-H133</f>
        <v>-70727735.199999988</v>
      </c>
      <c r="I134" s="28"/>
      <c r="J134" s="7">
        <f>J131-J132+J133</f>
        <v>-179416736.30000001</v>
      </c>
      <c r="K134" s="28"/>
      <c r="L134" s="7">
        <f>L131-L132-L133</f>
        <v>38786463.400000013</v>
      </c>
      <c r="M134" s="6"/>
    </row>
    <row r="135" spans="1:13" ht="18" customHeight="1" x14ac:dyDescent="0.4">
      <c r="A135" s="4" t="s">
        <v>244</v>
      </c>
      <c r="D135" s="6">
        <v>17.2</v>
      </c>
      <c r="E135" s="73"/>
      <c r="F135" s="47">
        <v>29220379.260000002</v>
      </c>
      <c r="G135" s="70"/>
      <c r="H135" s="47">
        <v>-13501475.02</v>
      </c>
      <c r="I135" s="28"/>
      <c r="J135" s="46">
        <v>29481663.300000001</v>
      </c>
      <c r="K135" s="7"/>
      <c r="L135" s="46">
        <v>-12226624.57</v>
      </c>
      <c r="M135" s="6"/>
    </row>
    <row r="136" spans="1:13" ht="18" customHeight="1" thickBot="1" x14ac:dyDescent="0.45">
      <c r="A136" s="4" t="s">
        <v>201</v>
      </c>
      <c r="F136" s="48">
        <f>SUM(F134:F135)</f>
        <v>-181853136.70999998</v>
      </c>
      <c r="G136" s="70"/>
      <c r="H136" s="48">
        <f>SUM(H134:H135)</f>
        <v>-84229210.219999984</v>
      </c>
      <c r="I136" s="28"/>
      <c r="J136" s="91">
        <f>SUM(J134:J135)</f>
        <v>-149935073</v>
      </c>
      <c r="K136" s="7"/>
      <c r="L136" s="91">
        <f>SUM(L134:L135)</f>
        <v>26559838.830000013</v>
      </c>
      <c r="M136" s="6"/>
    </row>
    <row r="137" spans="1:13" ht="18" customHeight="1" thickTop="1" x14ac:dyDescent="0.4">
      <c r="A137" s="86" t="s">
        <v>74</v>
      </c>
      <c r="B137" s="86"/>
      <c r="C137" s="86"/>
      <c r="D137" s="92"/>
      <c r="E137" s="35"/>
      <c r="F137" s="49"/>
      <c r="G137" s="93"/>
      <c r="H137" s="49"/>
      <c r="I137" s="50"/>
      <c r="J137" s="49"/>
      <c r="K137" s="93"/>
      <c r="L137" s="49"/>
      <c r="M137" s="6"/>
    </row>
    <row r="138" spans="1:13" ht="18" customHeight="1" x14ac:dyDescent="0.4">
      <c r="A138" s="86"/>
      <c r="B138" s="86" t="s">
        <v>109</v>
      </c>
      <c r="C138" s="86"/>
      <c r="D138" s="92"/>
      <c r="E138" s="94">
        <v>852812933</v>
      </c>
      <c r="F138" s="45">
        <f>+F136-F139</f>
        <v>-181801032.39999998</v>
      </c>
      <c r="G138" s="70"/>
      <c r="H138" s="45">
        <f>+H136-H139</f>
        <v>-84157472.449999988</v>
      </c>
      <c r="I138" s="70"/>
      <c r="J138" s="70">
        <f>J136</f>
        <v>-149935073</v>
      </c>
      <c r="K138" s="70"/>
      <c r="L138" s="70">
        <f>L136</f>
        <v>26559838.830000013</v>
      </c>
      <c r="M138" s="6"/>
    </row>
    <row r="139" spans="1:13" ht="18" customHeight="1" x14ac:dyDescent="0.4">
      <c r="A139" s="86"/>
      <c r="B139" s="4" t="s">
        <v>110</v>
      </c>
      <c r="D139" s="92"/>
      <c r="E139" s="94">
        <v>-1541152</v>
      </c>
      <c r="F139" s="45">
        <v>-52104.31</v>
      </c>
      <c r="G139" s="9"/>
      <c r="H139" s="45">
        <v>-71737.77</v>
      </c>
      <c r="I139" s="50"/>
      <c r="J139" s="38">
        <v>0</v>
      </c>
      <c r="K139" s="56"/>
      <c r="L139" s="38">
        <v>0</v>
      </c>
      <c r="M139" s="6"/>
    </row>
    <row r="140" spans="1:13" ht="18" customHeight="1" thickBot="1" x14ac:dyDescent="0.45">
      <c r="A140" s="87"/>
      <c r="B140" s="87"/>
      <c r="C140" s="87"/>
      <c r="D140" s="92"/>
      <c r="E140" s="94"/>
      <c r="F140" s="48">
        <f>SUM(F138:F139)</f>
        <v>-181853136.70999998</v>
      </c>
      <c r="G140" s="93"/>
      <c r="H140" s="48">
        <f>SUM(H138:H139)</f>
        <v>-84229210.219999984</v>
      </c>
      <c r="I140" s="93"/>
      <c r="J140" s="91">
        <f>SUM(J138:J139)</f>
        <v>-149935073</v>
      </c>
      <c r="K140" s="93"/>
      <c r="L140" s="91">
        <f>SUM(L138:L139)</f>
        <v>26559838.830000013</v>
      </c>
      <c r="M140" s="6"/>
    </row>
    <row r="141" spans="1:13" ht="18" customHeight="1" thickTop="1" x14ac:dyDescent="0.4">
      <c r="A141" s="4" t="s">
        <v>25</v>
      </c>
      <c r="D141" s="95"/>
      <c r="F141" s="70"/>
      <c r="G141" s="70"/>
      <c r="H141" s="70"/>
      <c r="I141" s="28"/>
      <c r="J141" s="9"/>
      <c r="K141" s="28"/>
      <c r="L141" s="9"/>
      <c r="M141" s="6"/>
    </row>
    <row r="142" spans="1:13" ht="18" customHeight="1" thickBot="1" x14ac:dyDescent="0.45">
      <c r="B142" s="74" t="s">
        <v>67</v>
      </c>
      <c r="D142" s="96">
        <v>24</v>
      </c>
      <c r="F142" s="67">
        <f>ROUND((+F138/F143),3)</f>
        <v>-1.7000000000000001E-2</v>
      </c>
      <c r="G142" s="97"/>
      <c r="H142" s="67">
        <f>ROUND((+H138/H143),3)</f>
        <v>-8.9999999999999993E-3</v>
      </c>
      <c r="I142" s="98"/>
      <c r="J142" s="67">
        <f>ROUND((+J138/J143),3)</f>
        <v>-1.4E-2</v>
      </c>
      <c r="K142" s="98"/>
      <c r="L142" s="67">
        <f>ROUND((+L138/L143),3)</f>
        <v>3.0000000000000001E-3</v>
      </c>
      <c r="M142" s="6"/>
    </row>
    <row r="143" spans="1:13" ht="18" customHeight="1" thickTop="1" thickBot="1" x14ac:dyDescent="0.45">
      <c r="B143" s="4" t="s">
        <v>26</v>
      </c>
      <c r="F143" s="53">
        <v>10542453182</v>
      </c>
      <c r="G143" s="99"/>
      <c r="H143" s="53">
        <v>9315208558</v>
      </c>
      <c r="I143" s="99"/>
      <c r="J143" s="53">
        <v>10542453182</v>
      </c>
      <c r="K143" s="99"/>
      <c r="L143" s="53">
        <v>9315208558</v>
      </c>
      <c r="M143" s="6"/>
    </row>
    <row r="144" spans="1:13" ht="18" customHeight="1" thickTop="1" x14ac:dyDescent="0.4">
      <c r="A144" s="4" t="s">
        <v>54</v>
      </c>
      <c r="F144" s="70"/>
      <c r="G144" s="70"/>
      <c r="H144" s="70"/>
      <c r="I144" s="28"/>
      <c r="J144" s="9"/>
      <c r="K144" s="28"/>
      <c r="L144" s="9"/>
      <c r="M144" s="6"/>
    </row>
    <row r="145" spans="1:13" ht="18" customHeight="1" thickBot="1" x14ac:dyDescent="0.45">
      <c r="B145" s="74" t="s">
        <v>67</v>
      </c>
      <c r="D145" s="96">
        <v>24</v>
      </c>
      <c r="F145" s="67">
        <f>ROUND((+F138/F146),3)</f>
        <v>-1.7999999999999999E-2</v>
      </c>
      <c r="G145" s="97"/>
      <c r="H145" s="67">
        <f>ROUND((+H138/H146),3)</f>
        <v>-1.2E-2</v>
      </c>
      <c r="I145" s="98"/>
      <c r="J145" s="67">
        <f>ROUND((+J138/J146),3)</f>
        <v>-1.4999999999999999E-2</v>
      </c>
      <c r="K145" s="98"/>
      <c r="L145" s="67">
        <f>ROUND((+L138/L146),3)</f>
        <v>4.0000000000000001E-3</v>
      </c>
      <c r="M145" s="6"/>
    </row>
    <row r="146" spans="1:13" ht="18" customHeight="1" thickTop="1" thickBot="1" x14ac:dyDescent="0.45">
      <c r="B146" s="4" t="s">
        <v>26</v>
      </c>
      <c r="F146" s="53">
        <v>9931088936</v>
      </c>
      <c r="G146" s="100"/>
      <c r="H146" s="53">
        <v>6971226900</v>
      </c>
      <c r="I146" s="99"/>
      <c r="J146" s="53">
        <v>9931088936</v>
      </c>
      <c r="K146" s="99"/>
      <c r="L146" s="53">
        <v>6971226900</v>
      </c>
      <c r="M146" s="6"/>
    </row>
    <row r="147" spans="1:13" ht="18.75" thickTop="1" x14ac:dyDescent="0.4">
      <c r="F147" s="44"/>
      <c r="G147" s="44"/>
      <c r="H147" s="44"/>
      <c r="I147" s="28"/>
      <c r="J147" s="7"/>
      <c r="K147" s="28"/>
      <c r="L147" s="7"/>
      <c r="M147" s="6"/>
    </row>
    <row r="148" spans="1:13" ht="18" customHeight="1" x14ac:dyDescent="0.4">
      <c r="A148" s="4" t="s">
        <v>205</v>
      </c>
      <c r="F148" s="44"/>
      <c r="G148" s="44"/>
      <c r="H148" s="44"/>
      <c r="I148" s="28"/>
      <c r="J148" s="7"/>
      <c r="K148" s="28"/>
      <c r="L148" s="7"/>
      <c r="M148" s="6"/>
    </row>
    <row r="149" spans="1:13" ht="18" customHeight="1" x14ac:dyDescent="0.4">
      <c r="F149" s="44"/>
      <c r="G149" s="44"/>
      <c r="H149" s="44"/>
      <c r="I149" s="28"/>
      <c r="J149" s="7"/>
      <c r="K149" s="28"/>
      <c r="L149" s="7"/>
      <c r="M149" s="6"/>
    </row>
    <row r="150" spans="1:13" ht="18" customHeight="1" x14ac:dyDescent="0.4">
      <c r="F150" s="44"/>
      <c r="G150" s="44"/>
      <c r="H150" s="44"/>
      <c r="I150" s="28"/>
      <c r="J150" s="7"/>
      <c r="K150" s="28"/>
      <c r="L150" s="7"/>
      <c r="M150" s="6"/>
    </row>
    <row r="151" spans="1:13" ht="18" customHeight="1" x14ac:dyDescent="0.4">
      <c r="F151" s="44"/>
      <c r="G151" s="44"/>
      <c r="H151" s="44"/>
      <c r="I151" s="28"/>
      <c r="J151" s="7"/>
      <c r="K151" s="28"/>
      <c r="L151" s="7"/>
      <c r="M151" s="6"/>
    </row>
    <row r="152" spans="1:13" ht="18" customHeight="1" x14ac:dyDescent="0.4">
      <c r="M152" s="6"/>
    </row>
    <row r="153" spans="1:13" ht="15.75" customHeight="1" x14ac:dyDescent="0.4">
      <c r="B153" s="10" t="s">
        <v>20</v>
      </c>
      <c r="C153" s="6"/>
      <c r="D153" s="10"/>
      <c r="F153" s="10" t="s">
        <v>20</v>
      </c>
      <c r="I153" s="6"/>
      <c r="J153" s="6"/>
      <c r="K153" s="6"/>
      <c r="L153" s="6"/>
      <c r="M153" s="6"/>
    </row>
    <row r="154" spans="1:13" ht="18.75" customHeight="1" x14ac:dyDescent="0.4">
      <c r="A154" s="6"/>
      <c r="D154" s="6">
        <v>6</v>
      </c>
      <c r="E154" s="4"/>
      <c r="F154" s="4"/>
      <c r="G154" s="4"/>
      <c r="H154" s="4"/>
      <c r="J154" s="4"/>
      <c r="L154" s="4"/>
      <c r="M154" s="6"/>
    </row>
    <row r="155" spans="1:13" ht="18" customHeight="1" x14ac:dyDescent="0.4">
      <c r="A155" s="6"/>
      <c r="B155" s="10"/>
      <c r="C155" s="6"/>
      <c r="D155" s="10"/>
      <c r="F155" s="10"/>
      <c r="I155" s="6"/>
      <c r="J155" s="114" t="s">
        <v>199</v>
      </c>
      <c r="K155" s="114"/>
      <c r="L155" s="114"/>
      <c r="M155" s="6"/>
    </row>
    <row r="156" spans="1:13" ht="18" customHeight="1" x14ac:dyDescent="0.4">
      <c r="A156" s="107" t="str">
        <f>+A106</f>
        <v>บริษัท บรุ๊คเคอร์ กรุ๊ป จำกัด (มหาชน) และบริษัทย่อย</v>
      </c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6"/>
    </row>
    <row r="157" spans="1:13" ht="18" customHeight="1" x14ac:dyDescent="0.4">
      <c r="A157" s="102" t="s">
        <v>95</v>
      </c>
      <c r="B157" s="102"/>
      <c r="C157" s="102"/>
      <c r="D157" s="102"/>
      <c r="E157" s="102"/>
      <c r="F157" s="102"/>
      <c r="G157" s="102"/>
      <c r="H157" s="102"/>
      <c r="I157" s="102"/>
      <c r="J157" s="102"/>
      <c r="K157" s="102"/>
      <c r="L157" s="102"/>
      <c r="M157" s="6"/>
    </row>
    <row r="158" spans="1:13" ht="18" customHeight="1" x14ac:dyDescent="0.4">
      <c r="A158" s="107" t="str">
        <f>+A108</f>
        <v>สำหรับงวดสามเดือนสิ้นสุดวันที่ 30 กันยายน 2567</v>
      </c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6"/>
    </row>
    <row r="159" spans="1:13" ht="18" customHeight="1" x14ac:dyDescent="0.4">
      <c r="A159" s="3"/>
      <c r="B159" s="6"/>
      <c r="C159" s="6"/>
      <c r="I159" s="6"/>
      <c r="J159" s="6"/>
      <c r="K159" s="6"/>
      <c r="L159" s="6"/>
      <c r="M159" s="6"/>
    </row>
    <row r="160" spans="1:13" ht="18" customHeight="1" x14ac:dyDescent="0.4">
      <c r="C160" s="62"/>
      <c r="D160" s="62"/>
      <c r="E160" s="62"/>
      <c r="F160" s="103" t="s">
        <v>12</v>
      </c>
      <c r="G160" s="103"/>
      <c r="H160" s="103"/>
      <c r="I160" s="103"/>
      <c r="J160" s="103"/>
      <c r="K160" s="103"/>
      <c r="L160" s="103"/>
      <c r="M160" s="6"/>
    </row>
    <row r="161" spans="1:13" ht="18" customHeight="1" x14ac:dyDescent="0.4">
      <c r="C161" s="4" t="s">
        <v>1</v>
      </c>
      <c r="F161" s="104" t="s">
        <v>33</v>
      </c>
      <c r="G161" s="104"/>
      <c r="H161" s="104"/>
      <c r="J161" s="105" t="s">
        <v>34</v>
      </c>
      <c r="K161" s="105"/>
      <c r="L161" s="105"/>
      <c r="M161" s="6"/>
    </row>
    <row r="162" spans="1:13" ht="18" customHeight="1" x14ac:dyDescent="0.4">
      <c r="F162" s="104" t="str">
        <f>+F112</f>
        <v>สำหรับงวดสามเดือนสิ้นสุดวันที่ 30 กันยายน</v>
      </c>
      <c r="G162" s="104"/>
      <c r="H162" s="104"/>
      <c r="J162" s="104" t="str">
        <f>+J112</f>
        <v>สำหรับงวดสามเดือนสิ้นสุดวันที่ 30 กันยายน</v>
      </c>
      <c r="K162" s="104"/>
      <c r="L162" s="104"/>
      <c r="M162" s="6"/>
    </row>
    <row r="163" spans="1:13" ht="18" customHeight="1" x14ac:dyDescent="0.4">
      <c r="D163" s="61" t="s">
        <v>39</v>
      </c>
      <c r="F163" s="31">
        <f>+F113</f>
        <v>2567</v>
      </c>
      <c r="G163" s="90"/>
      <c r="H163" s="31">
        <f>+H113</f>
        <v>2566</v>
      </c>
      <c r="I163" s="89"/>
      <c r="J163" s="31">
        <f>+J113</f>
        <v>2567</v>
      </c>
      <c r="K163" s="90"/>
      <c r="L163" s="31">
        <f>+L113</f>
        <v>2566</v>
      </c>
      <c r="M163" s="6"/>
    </row>
    <row r="164" spans="1:13" ht="18" customHeight="1" x14ac:dyDescent="0.4">
      <c r="F164" s="69"/>
      <c r="G164" s="69"/>
      <c r="H164" s="54"/>
      <c r="L164" s="54"/>
      <c r="M164" s="6"/>
    </row>
    <row r="165" spans="1:13" ht="18" customHeight="1" x14ac:dyDescent="0.4">
      <c r="A165" s="4" t="s">
        <v>202</v>
      </c>
      <c r="F165" s="47">
        <f>+F136</f>
        <v>-181853136.70999998</v>
      </c>
      <c r="G165" s="70"/>
      <c r="H165" s="47">
        <f>+H136</f>
        <v>-84229210.219999984</v>
      </c>
      <c r="I165" s="28"/>
      <c r="J165" s="47">
        <f>+J136</f>
        <v>-149935073</v>
      </c>
      <c r="K165" s="28"/>
      <c r="L165" s="47">
        <f>+L136</f>
        <v>26559838.830000013</v>
      </c>
      <c r="M165" s="6"/>
    </row>
    <row r="166" spans="1:13" ht="18" customHeight="1" x14ac:dyDescent="0.4">
      <c r="F166" s="41"/>
      <c r="G166" s="70"/>
      <c r="H166" s="41"/>
      <c r="I166" s="28"/>
      <c r="J166" s="41"/>
      <c r="K166" s="28"/>
      <c r="L166" s="41"/>
      <c r="M166" s="6"/>
    </row>
    <row r="167" spans="1:13" ht="18" customHeight="1" x14ac:dyDescent="0.4">
      <c r="A167" s="4" t="s">
        <v>121</v>
      </c>
      <c r="F167" s="41"/>
      <c r="G167" s="70"/>
      <c r="H167" s="41"/>
      <c r="I167" s="28"/>
      <c r="J167" s="9"/>
      <c r="K167" s="28"/>
      <c r="L167" s="9"/>
      <c r="M167" s="6"/>
    </row>
    <row r="168" spans="1:13" ht="18" customHeight="1" x14ac:dyDescent="0.4">
      <c r="A168" s="4" t="s">
        <v>133</v>
      </c>
      <c r="F168" s="41"/>
      <c r="G168" s="70"/>
      <c r="H168" s="41"/>
      <c r="I168" s="28"/>
      <c r="J168" s="9"/>
      <c r="K168" s="28"/>
      <c r="L168" s="9"/>
      <c r="M168" s="6"/>
    </row>
    <row r="169" spans="1:13" ht="18" customHeight="1" x14ac:dyDescent="0.4">
      <c r="B169" s="4" t="s">
        <v>101</v>
      </c>
      <c r="F169" s="45">
        <v>-37972859.899999999</v>
      </c>
      <c r="G169" s="70"/>
      <c r="H169" s="45">
        <v>7326585.6600000001</v>
      </c>
      <c r="I169" s="28"/>
      <c r="J169" s="9">
        <v>0</v>
      </c>
      <c r="K169" s="28"/>
      <c r="L169" s="9">
        <v>0</v>
      </c>
      <c r="M169" s="6"/>
    </row>
    <row r="170" spans="1:13" ht="18" customHeight="1" x14ac:dyDescent="0.4">
      <c r="A170" s="4" t="s">
        <v>203</v>
      </c>
      <c r="F170" s="52">
        <f>SUM(F169:F169)</f>
        <v>-37972859.899999999</v>
      </c>
      <c r="G170" s="70"/>
      <c r="H170" s="52">
        <f>SUM(H169:H169)</f>
        <v>7326585.6600000001</v>
      </c>
      <c r="I170" s="28"/>
      <c r="J170" s="52">
        <f>SUM(J169:J169)</f>
        <v>0</v>
      </c>
      <c r="K170" s="28"/>
      <c r="L170" s="52">
        <f>SUM(L169:L169)</f>
        <v>0</v>
      </c>
      <c r="M170" s="6"/>
    </row>
    <row r="171" spans="1:13" ht="18" customHeight="1" x14ac:dyDescent="0.4">
      <c r="F171" s="41"/>
      <c r="G171" s="70"/>
      <c r="H171" s="41"/>
      <c r="I171" s="28"/>
      <c r="J171" s="7"/>
      <c r="K171" s="28"/>
      <c r="L171" s="7"/>
      <c r="M171" s="6"/>
    </row>
    <row r="172" spans="1:13" ht="18" customHeight="1" thickBot="1" x14ac:dyDescent="0.45">
      <c r="A172" s="4" t="s">
        <v>204</v>
      </c>
      <c r="F172" s="51">
        <f>+F165+F170</f>
        <v>-219825996.60999998</v>
      </c>
      <c r="G172" s="70"/>
      <c r="H172" s="51">
        <f>+H165+H170</f>
        <v>-76902624.559999987</v>
      </c>
      <c r="I172" s="28"/>
      <c r="J172" s="51">
        <f>+J165+J170</f>
        <v>-149935073</v>
      </c>
      <c r="K172" s="28"/>
      <c r="L172" s="51">
        <f>+L165+L170</f>
        <v>26559838.830000013</v>
      </c>
      <c r="M172" s="6"/>
    </row>
    <row r="173" spans="1:13" ht="18" customHeight="1" thickTop="1" x14ac:dyDescent="0.4">
      <c r="F173" s="44"/>
      <c r="G173" s="44"/>
      <c r="H173" s="44"/>
      <c r="I173" s="28"/>
      <c r="J173" s="7"/>
      <c r="K173" s="28"/>
      <c r="L173" s="7"/>
      <c r="M173" s="6"/>
    </row>
    <row r="174" spans="1:13" ht="18" customHeight="1" x14ac:dyDescent="0.4">
      <c r="A174" s="86" t="s">
        <v>107</v>
      </c>
      <c r="B174" s="86"/>
      <c r="C174" s="86"/>
      <c r="D174" s="101"/>
      <c r="E174" s="35"/>
      <c r="F174" s="49"/>
      <c r="G174" s="93"/>
      <c r="H174" s="49"/>
      <c r="I174" s="50"/>
      <c r="J174" s="49"/>
      <c r="K174" s="93"/>
      <c r="L174" s="49"/>
      <c r="M174" s="6"/>
    </row>
    <row r="175" spans="1:13" ht="18" customHeight="1" x14ac:dyDescent="0.4">
      <c r="A175" s="86"/>
      <c r="B175" s="86" t="s">
        <v>109</v>
      </c>
      <c r="C175" s="86"/>
      <c r="D175" s="101"/>
      <c r="E175" s="94">
        <v>852812933</v>
      </c>
      <c r="F175" s="45">
        <f>+F172-F176</f>
        <v>-219773892.29999998</v>
      </c>
      <c r="G175" s="70"/>
      <c r="H175" s="45">
        <f>+H172-H176</f>
        <v>-76830886.789999992</v>
      </c>
      <c r="I175" s="70"/>
      <c r="J175" s="45">
        <f>+J172-J176</f>
        <v>-149935073</v>
      </c>
      <c r="K175" s="70"/>
      <c r="L175" s="45">
        <f>+L172-L176</f>
        <v>26559838.830000013</v>
      </c>
      <c r="M175" s="6"/>
    </row>
    <row r="176" spans="1:13" ht="18" customHeight="1" x14ac:dyDescent="0.4">
      <c r="A176" s="86"/>
      <c r="B176" s="4" t="s">
        <v>110</v>
      </c>
      <c r="D176" s="101"/>
      <c r="E176" s="94">
        <v>-1541152</v>
      </c>
      <c r="F176" s="45">
        <f>+F139</f>
        <v>-52104.31</v>
      </c>
      <c r="G176" s="9"/>
      <c r="H176" s="45">
        <f>+H139</f>
        <v>-71737.77</v>
      </c>
      <c r="I176" s="50"/>
      <c r="J176" s="45">
        <f>+J139</f>
        <v>0</v>
      </c>
      <c r="K176" s="50"/>
      <c r="L176" s="45">
        <f>+L139</f>
        <v>0</v>
      </c>
      <c r="M176" s="6"/>
    </row>
    <row r="177" spans="1:13" ht="18" customHeight="1" thickBot="1" x14ac:dyDescent="0.45">
      <c r="A177" s="87"/>
      <c r="B177" s="87"/>
      <c r="C177" s="87"/>
      <c r="D177" s="101"/>
      <c r="E177" s="94"/>
      <c r="F177" s="48">
        <f>SUM(F175:F176)</f>
        <v>-219825996.60999998</v>
      </c>
      <c r="G177" s="93"/>
      <c r="H177" s="48">
        <f>SUM(H175:H176)</f>
        <v>-76902624.559999987</v>
      </c>
      <c r="I177" s="93"/>
      <c r="J177" s="48">
        <f>SUM(J175:J176)</f>
        <v>-149935073</v>
      </c>
      <c r="K177" s="93"/>
      <c r="L177" s="48">
        <f>SUM(L175:L176)</f>
        <v>26559838.830000013</v>
      </c>
      <c r="M177" s="6"/>
    </row>
    <row r="178" spans="1:13" ht="18" customHeight="1" thickTop="1" x14ac:dyDescent="0.4">
      <c r="F178" s="70"/>
      <c r="G178" s="70"/>
      <c r="H178" s="70"/>
      <c r="I178" s="28"/>
      <c r="J178" s="9"/>
      <c r="K178" s="28"/>
      <c r="L178" s="9"/>
      <c r="M178" s="6"/>
    </row>
    <row r="179" spans="1:13" ht="18" customHeight="1" x14ac:dyDescent="0.4">
      <c r="A179" s="4" t="s">
        <v>205</v>
      </c>
      <c r="F179" s="70"/>
      <c r="G179" s="70"/>
      <c r="H179" s="70"/>
      <c r="I179" s="28"/>
      <c r="J179" s="9"/>
      <c r="K179" s="28"/>
      <c r="L179" s="9"/>
      <c r="M179" s="6"/>
    </row>
    <row r="180" spans="1:13" ht="18" customHeight="1" x14ac:dyDescent="0.4">
      <c r="F180" s="69"/>
      <c r="G180" s="69"/>
      <c r="H180" s="69"/>
      <c r="J180" s="8"/>
      <c r="K180" s="71"/>
      <c r="L180" s="8"/>
      <c r="M180" s="6"/>
    </row>
    <row r="181" spans="1:13" ht="18" customHeight="1" x14ac:dyDescent="0.4">
      <c r="F181" s="69"/>
      <c r="G181" s="69"/>
      <c r="H181" s="69"/>
      <c r="J181" s="8"/>
      <c r="K181" s="71"/>
      <c r="L181" s="8"/>
      <c r="M181" s="6"/>
    </row>
    <row r="182" spans="1:13" ht="18" customHeight="1" x14ac:dyDescent="0.4">
      <c r="F182" s="69"/>
      <c r="G182" s="69"/>
      <c r="H182" s="69"/>
      <c r="J182" s="8"/>
      <c r="K182" s="71"/>
      <c r="L182" s="8"/>
      <c r="M182" s="6"/>
    </row>
    <row r="183" spans="1:13" ht="18" customHeight="1" x14ac:dyDescent="0.4">
      <c r="F183" s="69"/>
      <c r="G183" s="69"/>
      <c r="H183" s="69"/>
      <c r="J183" s="8"/>
      <c r="K183" s="71"/>
      <c r="L183" s="8"/>
      <c r="M183" s="6"/>
    </row>
    <row r="184" spans="1:13" ht="18" customHeight="1" x14ac:dyDescent="0.4">
      <c r="F184" s="69"/>
      <c r="G184" s="69"/>
      <c r="H184" s="69"/>
      <c r="J184" s="8"/>
      <c r="K184" s="71"/>
      <c r="L184" s="8"/>
      <c r="M184" s="6"/>
    </row>
    <row r="185" spans="1:13" ht="18" customHeight="1" x14ac:dyDescent="0.4">
      <c r="F185" s="69"/>
      <c r="G185" s="69"/>
      <c r="H185" s="69"/>
      <c r="J185" s="8"/>
      <c r="K185" s="71"/>
      <c r="L185" s="8"/>
      <c r="M185" s="6"/>
    </row>
    <row r="186" spans="1:13" ht="18" customHeight="1" x14ac:dyDescent="0.4">
      <c r="F186" s="69"/>
      <c r="G186" s="69"/>
      <c r="H186" s="69"/>
      <c r="J186" s="8"/>
      <c r="K186" s="71"/>
      <c r="L186" s="8"/>
      <c r="M186" s="6"/>
    </row>
    <row r="187" spans="1:13" ht="18" customHeight="1" x14ac:dyDescent="0.4">
      <c r="F187" s="69"/>
      <c r="G187" s="69"/>
      <c r="H187" s="69"/>
      <c r="J187" s="8"/>
      <c r="K187" s="71"/>
      <c r="L187" s="8"/>
      <c r="M187" s="6"/>
    </row>
    <row r="188" spans="1:13" ht="18" customHeight="1" x14ac:dyDescent="0.4">
      <c r="F188" s="69"/>
      <c r="G188" s="69"/>
      <c r="H188" s="69"/>
      <c r="J188" s="8"/>
      <c r="K188" s="71"/>
      <c r="L188" s="8"/>
      <c r="M188" s="6"/>
    </row>
    <row r="189" spans="1:13" ht="18" customHeight="1" x14ac:dyDescent="0.4">
      <c r="F189" s="69"/>
      <c r="G189" s="69"/>
      <c r="H189" s="69"/>
      <c r="J189" s="8"/>
      <c r="K189" s="71"/>
      <c r="L189" s="8"/>
      <c r="M189" s="6"/>
    </row>
    <row r="190" spans="1:13" ht="18" customHeight="1" x14ac:dyDescent="0.4">
      <c r="F190" s="69"/>
      <c r="G190" s="69"/>
      <c r="H190" s="69"/>
      <c r="J190" s="8"/>
      <c r="K190" s="71"/>
      <c r="L190" s="8"/>
      <c r="M190" s="6"/>
    </row>
    <row r="191" spans="1:13" ht="18" customHeight="1" x14ac:dyDescent="0.4">
      <c r="F191" s="69"/>
      <c r="G191" s="69"/>
      <c r="H191" s="69"/>
      <c r="J191" s="8"/>
      <c r="K191" s="71"/>
      <c r="L191" s="8"/>
      <c r="M191" s="6"/>
    </row>
    <row r="192" spans="1:13" ht="18" customHeight="1" x14ac:dyDescent="0.4">
      <c r="F192" s="69"/>
      <c r="G192" s="69"/>
      <c r="H192" s="69"/>
      <c r="J192" s="8"/>
      <c r="K192" s="71"/>
      <c r="L192" s="8"/>
      <c r="M192" s="6"/>
    </row>
    <row r="193" spans="1:13" ht="18" customHeight="1" x14ac:dyDescent="0.4">
      <c r="F193" s="69"/>
      <c r="G193" s="69"/>
      <c r="H193" s="69"/>
      <c r="J193" s="8"/>
      <c r="K193" s="71"/>
      <c r="L193" s="8"/>
      <c r="M193" s="6"/>
    </row>
    <row r="194" spans="1:13" ht="18" customHeight="1" x14ac:dyDescent="0.4">
      <c r="F194" s="69"/>
      <c r="G194" s="69"/>
      <c r="H194" s="69"/>
      <c r="J194" s="8"/>
      <c r="K194" s="71"/>
      <c r="L194" s="8"/>
      <c r="M194" s="6"/>
    </row>
    <row r="195" spans="1:13" ht="18" customHeight="1" x14ac:dyDescent="0.4">
      <c r="D195" s="95"/>
      <c r="F195" s="69"/>
      <c r="G195" s="69"/>
      <c r="H195" s="69"/>
      <c r="J195" s="8"/>
      <c r="L195" s="8"/>
      <c r="M195" s="6"/>
    </row>
    <row r="196" spans="1:13" ht="18" customHeight="1" x14ac:dyDescent="0.4">
      <c r="J196" s="8"/>
      <c r="L196" s="8"/>
      <c r="M196" s="6"/>
    </row>
    <row r="197" spans="1:13" ht="18" customHeight="1" x14ac:dyDescent="0.4">
      <c r="F197" s="69"/>
      <c r="G197" s="69"/>
      <c r="H197" s="69"/>
      <c r="J197" s="8"/>
      <c r="L197" s="8"/>
      <c r="M197" s="6"/>
    </row>
    <row r="198" spans="1:13" ht="18" customHeight="1" x14ac:dyDescent="0.4">
      <c r="B198" s="74"/>
      <c r="D198" s="96"/>
      <c r="F198" s="8"/>
      <c r="G198" s="69"/>
      <c r="H198" s="8"/>
      <c r="I198" s="74"/>
      <c r="J198" s="8"/>
      <c r="K198" s="74"/>
      <c r="L198" s="8"/>
      <c r="M198" s="6"/>
    </row>
    <row r="199" spans="1:13" ht="18" customHeight="1" x14ac:dyDescent="0.4">
      <c r="M199" s="6"/>
    </row>
    <row r="200" spans="1:13" ht="18" customHeight="1" x14ac:dyDescent="0.4">
      <c r="M200" s="6"/>
    </row>
    <row r="201" spans="1:13" ht="18" customHeight="1" x14ac:dyDescent="0.4">
      <c r="A201" s="6"/>
      <c r="B201" s="10" t="s">
        <v>20</v>
      </c>
      <c r="C201" s="6"/>
      <c r="D201" s="10"/>
      <c r="F201" s="10" t="s">
        <v>20</v>
      </c>
      <c r="I201" s="6"/>
      <c r="J201" s="6"/>
      <c r="K201" s="6"/>
      <c r="L201" s="6"/>
      <c r="M201" s="6"/>
    </row>
    <row r="202" spans="1:13" ht="18" customHeight="1" x14ac:dyDescent="0.4">
      <c r="A202" s="6"/>
      <c r="B202" s="10"/>
      <c r="C202" s="6"/>
      <c r="D202" s="10"/>
      <c r="F202" s="10"/>
      <c r="I202" s="6"/>
      <c r="J202" s="6"/>
      <c r="K202" s="6"/>
      <c r="L202" s="6"/>
      <c r="M202" s="6"/>
    </row>
    <row r="203" spans="1:13" ht="18" customHeight="1" x14ac:dyDescent="0.4">
      <c r="A203" s="6"/>
      <c r="B203" s="10"/>
      <c r="C203" s="6"/>
      <c r="D203" s="10"/>
      <c r="F203" s="10"/>
      <c r="I203" s="6"/>
      <c r="J203" s="6"/>
      <c r="K203" s="6"/>
      <c r="L203" s="6"/>
      <c r="M203" s="6"/>
    </row>
    <row r="204" spans="1:13" ht="18" customHeight="1" x14ac:dyDescent="0.4">
      <c r="A204" s="6"/>
      <c r="B204" s="10"/>
      <c r="C204" s="6"/>
      <c r="D204" s="6">
        <v>7</v>
      </c>
      <c r="F204" s="10"/>
      <c r="I204" s="6"/>
      <c r="J204" s="6"/>
      <c r="K204" s="6"/>
      <c r="L204" s="6"/>
      <c r="M204" s="6"/>
    </row>
  </sheetData>
  <mergeCells count="36">
    <mergeCell ref="F110:L110"/>
    <mergeCell ref="A57:L57"/>
    <mergeCell ref="F111:H111"/>
    <mergeCell ref="J111:L111"/>
    <mergeCell ref="F112:H112"/>
    <mergeCell ref="J112:L112"/>
    <mergeCell ref="J105:L105"/>
    <mergeCell ref="A106:L106"/>
    <mergeCell ref="A107:L107"/>
    <mergeCell ref="A108:L108"/>
    <mergeCell ref="F61:H61"/>
    <mergeCell ref="J61:L61"/>
    <mergeCell ref="F59:L59"/>
    <mergeCell ref="F60:H60"/>
    <mergeCell ref="J60:L60"/>
    <mergeCell ref="A156:L156"/>
    <mergeCell ref="J155:L155"/>
    <mergeCell ref="F162:H162"/>
    <mergeCell ref="J162:L162"/>
    <mergeCell ref="A157:L157"/>
    <mergeCell ref="A158:L158"/>
    <mergeCell ref="F160:L160"/>
    <mergeCell ref="F161:H161"/>
    <mergeCell ref="J161:L161"/>
    <mergeCell ref="A56:L56"/>
    <mergeCell ref="J1:L1"/>
    <mergeCell ref="A55:L55"/>
    <mergeCell ref="A2:L2"/>
    <mergeCell ref="A3:L3"/>
    <mergeCell ref="F7:H7"/>
    <mergeCell ref="A4:L4"/>
    <mergeCell ref="F6:L6"/>
    <mergeCell ref="J7:L7"/>
    <mergeCell ref="J54:L54"/>
    <mergeCell ref="F8:H8"/>
    <mergeCell ref="J8:L8"/>
  </mergeCells>
  <phoneticPr fontId="0" type="noConversion"/>
  <conditionalFormatting sqref="F38:L38 E38:E41 I40:J40 L40 G40:G41 K40:K41 I41 E73:E76 G75:G76 I75:I76 K75:K76">
    <cfRule type="expression" priority="12" stopIfTrue="1">
      <formula>"if(E11&gt;0,#,##0;(#,##0),"-")"</formula>
    </cfRule>
  </conditionalFormatting>
  <conditionalFormatting sqref="F73:L73">
    <cfRule type="expression" priority="3" stopIfTrue="1">
      <formula>"if(E11&gt;0,#,##0;(#,##0),"-")"</formula>
    </cfRule>
  </conditionalFormatting>
  <conditionalFormatting sqref="F137:L137 E137:E140 I139:J139 L139 G139:G140 K139:K140 I140 E174:E177 G176:G177 I176:I177 K176:K177">
    <cfRule type="expression" priority="2" stopIfTrue="1">
      <formula>"if(E11&gt;0,#,##0;(#,##0),"-")"</formula>
    </cfRule>
  </conditionalFormatting>
  <conditionalFormatting sqref="F174:L174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0" firstPageNumber="8" fitToHeight="4" orientation="portrait" r:id="rId1"/>
  <headerFooter alignWithMargins="0"/>
  <rowBreaks count="3" manualBreakCount="3">
    <brk id="53" max="11" man="1"/>
    <brk id="104" max="11" man="1"/>
    <brk id="154" max="11" man="1"/>
  </rowBreaks>
  <ignoredErrors>
    <ignoredError sqref="G62 I62 K62 K9 I9 G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42"/>
  <sheetViews>
    <sheetView view="pageBreakPreview" zoomScaleNormal="100" zoomScaleSheetLayoutView="100" workbookViewId="0">
      <selection activeCell="D6" sqref="D6"/>
    </sheetView>
  </sheetViews>
  <sheetFormatPr defaultColWidth="9.140625" defaultRowHeight="18" x14ac:dyDescent="0.4"/>
  <cols>
    <col min="1" max="3" width="2.7109375" style="74" customWidth="1"/>
    <col min="4" max="4" width="42.28515625" style="74" customWidth="1"/>
    <col min="5" max="5" width="6.42578125" style="6" customWidth="1"/>
    <col min="6" max="6" width="0.7109375" style="6" customWidth="1"/>
    <col min="7" max="7" width="13.5703125" style="74" customWidth="1"/>
    <col min="8" max="8" width="0.7109375" style="74" customWidth="1"/>
    <col min="9" max="9" width="14.7109375" style="74" customWidth="1"/>
    <col min="10" max="10" width="0.5703125" style="74" customWidth="1"/>
    <col min="11" max="11" width="13.42578125" style="74" customWidth="1"/>
    <col min="12" max="12" width="0.7109375" style="74" customWidth="1"/>
    <col min="13" max="13" width="14" style="74" customWidth="1"/>
    <col min="14" max="14" width="1.7109375" style="74" customWidth="1"/>
    <col min="15" max="15" width="12.7109375" style="74" hidden="1" customWidth="1"/>
    <col min="16" max="16" width="13.28515625" style="74" hidden="1" customWidth="1"/>
    <col min="17" max="17" width="9.140625" style="74"/>
    <col min="18" max="18" width="12.140625" style="74" customWidth="1"/>
    <col min="19" max="19" width="11.28515625" style="74" customWidth="1"/>
    <col min="20" max="20" width="10.5703125" style="74" bestFit="1" customWidth="1"/>
    <col min="21" max="16384" width="9.140625" style="74"/>
  </cols>
  <sheetData>
    <row r="1" spans="1:15" x14ac:dyDescent="0.4">
      <c r="A1" s="71"/>
      <c r="B1" s="71"/>
      <c r="C1" s="71"/>
      <c r="D1" s="71"/>
      <c r="F1" s="82"/>
      <c r="G1" s="71"/>
      <c r="H1" s="71"/>
      <c r="I1" s="71"/>
      <c r="J1" s="71"/>
      <c r="K1" s="107" t="s">
        <v>199</v>
      </c>
      <c r="L1" s="107"/>
      <c r="M1" s="107"/>
    </row>
    <row r="2" spans="1:15" x14ac:dyDescent="0.4">
      <c r="A2" s="102" t="s">
        <v>51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5" x14ac:dyDescent="0.4">
      <c r="A3" s="107" t="s">
        <v>28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5" x14ac:dyDescent="0.4">
      <c r="A4" s="107" t="str">
        <f>+'งบกำไรขาดทุน Q3_67'!A4:L4</f>
        <v>สำหรับงวดเก้าเดือนสิ้นสุดวันที่ 30 กันยายน 2567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5" x14ac:dyDescent="0.4">
      <c r="A5" s="3"/>
      <c r="B5" s="3"/>
      <c r="C5" s="3"/>
      <c r="D5" s="3"/>
      <c r="E5" s="3"/>
      <c r="F5" s="3"/>
      <c r="G5" s="110" t="s">
        <v>12</v>
      </c>
      <c r="H5" s="110"/>
      <c r="I5" s="110"/>
      <c r="J5" s="110"/>
      <c r="K5" s="110"/>
      <c r="L5" s="110"/>
      <c r="M5" s="110"/>
    </row>
    <row r="6" spans="1:15" x14ac:dyDescent="0.4">
      <c r="G6" s="110" t="s">
        <v>33</v>
      </c>
      <c r="H6" s="110"/>
      <c r="I6" s="110"/>
      <c r="J6" s="3"/>
      <c r="K6" s="110" t="s">
        <v>34</v>
      </c>
      <c r="L6" s="110"/>
      <c r="M6" s="110"/>
    </row>
    <row r="7" spans="1:15" x14ac:dyDescent="0.4">
      <c r="G7" s="104" t="s">
        <v>239</v>
      </c>
      <c r="H7" s="104"/>
      <c r="I7" s="104"/>
      <c r="J7" s="4"/>
      <c r="K7" s="104" t="str">
        <f>+G7</f>
        <v>สำหรับงวดเก้าเดือนสิ้นสุดวันที่ 30 กันยายน</v>
      </c>
      <c r="L7" s="104"/>
      <c r="M7" s="104"/>
    </row>
    <row r="8" spans="1:15" ht="18.75" customHeight="1" x14ac:dyDescent="0.4">
      <c r="G8" s="18" t="s">
        <v>208</v>
      </c>
      <c r="H8" s="6"/>
      <c r="I8" s="18" t="s">
        <v>181</v>
      </c>
      <c r="J8" s="12"/>
      <c r="K8" s="18" t="str">
        <f>+G8</f>
        <v>2567</v>
      </c>
      <c r="L8" s="6"/>
      <c r="M8" s="18" t="str">
        <f>+I8</f>
        <v>2566</v>
      </c>
      <c r="N8" s="6"/>
      <c r="O8" s="12"/>
    </row>
    <row r="9" spans="1:15" ht="8.25" customHeight="1" x14ac:dyDescent="0.4">
      <c r="G9" s="12"/>
      <c r="H9" s="6"/>
      <c r="I9" s="12"/>
      <c r="J9" s="12"/>
      <c r="K9" s="12"/>
      <c r="L9" s="6"/>
      <c r="M9" s="12"/>
      <c r="N9" s="6"/>
      <c r="O9" s="12"/>
    </row>
    <row r="10" spans="1:15" x14ac:dyDescent="0.4">
      <c r="A10" s="71" t="s">
        <v>29</v>
      </c>
      <c r="B10" s="71"/>
      <c r="C10" s="71"/>
      <c r="D10" s="71"/>
      <c r="F10" s="82"/>
      <c r="G10" s="71"/>
      <c r="H10" s="71"/>
      <c r="I10" s="71"/>
      <c r="J10" s="71"/>
      <c r="K10" s="71"/>
      <c r="L10" s="71"/>
      <c r="M10" s="71"/>
    </row>
    <row r="11" spans="1:15" x14ac:dyDescent="0.4">
      <c r="A11" s="71"/>
      <c r="B11" s="71" t="s">
        <v>119</v>
      </c>
      <c r="C11" s="71"/>
      <c r="D11" s="71"/>
      <c r="E11" s="82"/>
      <c r="F11" s="82"/>
      <c r="G11" s="7">
        <f>'งบกำไรขาดทุน Q3_67'!F37</f>
        <v>104615973.34999999</v>
      </c>
      <c r="H11" s="7"/>
      <c r="I11" s="7">
        <f>'งบกำไรขาดทุน Q3_67'!H37</f>
        <v>-12058929.600000009</v>
      </c>
      <c r="J11" s="7"/>
      <c r="K11" s="7">
        <f>'งบกำไรขาดทุน Q3_67'!J37</f>
        <v>-66952509.560000002</v>
      </c>
      <c r="L11" s="7"/>
      <c r="M11" s="7">
        <f>'งบกำไรขาดทุน Q3_67'!L37</f>
        <v>57428568.88000001</v>
      </c>
    </row>
    <row r="12" spans="1:15" x14ac:dyDescent="0.4">
      <c r="A12" s="71"/>
      <c r="B12" s="71" t="s">
        <v>30</v>
      </c>
      <c r="C12" s="71"/>
      <c r="D12" s="71"/>
      <c r="E12" s="82"/>
      <c r="F12" s="82"/>
      <c r="G12" s="7"/>
      <c r="H12" s="7"/>
      <c r="I12" s="7"/>
      <c r="J12" s="7"/>
      <c r="K12" s="7"/>
      <c r="L12" s="7"/>
      <c r="M12" s="7"/>
    </row>
    <row r="13" spans="1:15" x14ac:dyDescent="0.4">
      <c r="A13" s="71"/>
      <c r="B13" s="71"/>
      <c r="C13" s="71"/>
      <c r="D13" s="71" t="s">
        <v>209</v>
      </c>
      <c r="E13" s="82" t="s">
        <v>189</v>
      </c>
      <c r="F13" s="82"/>
      <c r="G13" s="7">
        <v>8697523.0500000007</v>
      </c>
      <c r="H13" s="7"/>
      <c r="I13" s="7">
        <v>19049455.960000001</v>
      </c>
      <c r="J13" s="7"/>
      <c r="K13" s="7">
        <v>5680918.0300000003</v>
      </c>
      <c r="L13" s="7"/>
      <c r="M13" s="7">
        <v>5398929.4500000002</v>
      </c>
    </row>
    <row r="14" spans="1:15" x14ac:dyDescent="0.4">
      <c r="A14" s="71"/>
      <c r="B14" s="71"/>
      <c r="C14" s="71"/>
      <c r="D14" s="71" t="s">
        <v>229</v>
      </c>
      <c r="E14" s="82">
        <v>15</v>
      </c>
      <c r="F14" s="82"/>
      <c r="G14" s="7">
        <v>2506800.11</v>
      </c>
      <c r="H14" s="7"/>
      <c r="I14" s="7">
        <v>0</v>
      </c>
      <c r="J14" s="7"/>
      <c r="K14" s="7">
        <v>0</v>
      </c>
      <c r="L14" s="7"/>
      <c r="M14" s="7">
        <v>0</v>
      </c>
    </row>
    <row r="15" spans="1:15" x14ac:dyDescent="0.4">
      <c r="A15" s="71"/>
      <c r="B15" s="71"/>
      <c r="C15" s="71"/>
      <c r="D15" s="71" t="s">
        <v>193</v>
      </c>
      <c r="E15" s="82">
        <v>10</v>
      </c>
      <c r="F15" s="82"/>
      <c r="G15" s="7">
        <v>13109714.9</v>
      </c>
      <c r="H15" s="7"/>
      <c r="I15" s="7">
        <v>0</v>
      </c>
      <c r="J15" s="7"/>
      <c r="K15" s="7">
        <v>13109714.9</v>
      </c>
      <c r="L15" s="7"/>
      <c r="M15" s="7">
        <v>0</v>
      </c>
    </row>
    <row r="16" spans="1:15" x14ac:dyDescent="0.4">
      <c r="A16" s="71"/>
      <c r="B16" s="71"/>
      <c r="C16" s="71"/>
      <c r="D16" s="83" t="s">
        <v>160</v>
      </c>
      <c r="E16" s="72">
        <v>8.4</v>
      </c>
      <c r="F16" s="82"/>
      <c r="G16" s="7">
        <v>-5726594.3600000003</v>
      </c>
      <c r="H16" s="9"/>
      <c r="I16" s="7">
        <v>62304235.210000001</v>
      </c>
      <c r="J16" s="9"/>
      <c r="K16" s="7">
        <v>18084844.960000001</v>
      </c>
      <c r="L16" s="7"/>
      <c r="M16" s="7">
        <v>29288895.640000001</v>
      </c>
    </row>
    <row r="17" spans="1:13" x14ac:dyDescent="0.4">
      <c r="A17" s="71"/>
      <c r="B17" s="71"/>
      <c r="C17" s="71"/>
      <c r="D17" s="71" t="s">
        <v>187</v>
      </c>
      <c r="E17" s="82">
        <v>6</v>
      </c>
      <c r="F17" s="82"/>
      <c r="G17" s="7">
        <v>-15684488.51</v>
      </c>
      <c r="H17" s="9"/>
      <c r="I17" s="7">
        <v>-33706034.810000002</v>
      </c>
      <c r="J17" s="9"/>
      <c r="K17" s="7">
        <v>-46837.11</v>
      </c>
      <c r="L17" s="7"/>
      <c r="M17" s="7">
        <v>17424.52</v>
      </c>
    </row>
    <row r="18" spans="1:13" x14ac:dyDescent="0.4">
      <c r="A18" s="71"/>
      <c r="B18" s="71"/>
      <c r="C18" s="71"/>
      <c r="D18" s="71" t="s">
        <v>213</v>
      </c>
      <c r="E18" s="82">
        <v>6</v>
      </c>
      <c r="F18" s="82"/>
      <c r="G18" s="7">
        <v>-104034452.62</v>
      </c>
      <c r="H18" s="9"/>
      <c r="I18" s="7">
        <v>24342011.150000002</v>
      </c>
      <c r="J18" s="9"/>
      <c r="K18" s="7">
        <v>766.71</v>
      </c>
      <c r="L18" s="7"/>
      <c r="M18" s="7">
        <v>1157.82</v>
      </c>
    </row>
    <row r="19" spans="1:13" x14ac:dyDescent="0.4">
      <c r="A19" s="71"/>
      <c r="B19" s="71"/>
      <c r="C19" s="71"/>
      <c r="D19" s="4" t="s">
        <v>206</v>
      </c>
      <c r="E19" s="82"/>
      <c r="F19" s="82"/>
      <c r="G19" s="7">
        <v>-92236150.310000002</v>
      </c>
      <c r="H19" s="9"/>
      <c r="I19" s="7">
        <v>-13533297.82</v>
      </c>
      <c r="J19" s="9"/>
      <c r="K19" s="7">
        <v>-40912.17</v>
      </c>
      <c r="L19" s="7"/>
      <c r="M19" s="7">
        <v>-5540.77</v>
      </c>
    </row>
    <row r="20" spans="1:13" x14ac:dyDescent="0.4">
      <c r="A20" s="71"/>
      <c r="B20" s="71"/>
      <c r="C20" s="71"/>
      <c r="D20" s="71" t="s">
        <v>145</v>
      </c>
      <c r="E20" s="72"/>
      <c r="F20" s="82"/>
      <c r="G20" s="7">
        <v>-4000000</v>
      </c>
      <c r="H20" s="9"/>
      <c r="I20" s="7">
        <v>-5000000</v>
      </c>
      <c r="J20" s="9"/>
      <c r="K20" s="7">
        <v>-4000000</v>
      </c>
      <c r="L20" s="7"/>
      <c r="M20" s="7">
        <v>-5000000</v>
      </c>
    </row>
    <row r="21" spans="1:13" ht="18" customHeight="1" x14ac:dyDescent="0.4">
      <c r="A21" s="71"/>
      <c r="B21" s="71"/>
      <c r="C21" s="71"/>
      <c r="D21" s="71" t="s">
        <v>106</v>
      </c>
      <c r="E21" s="82">
        <v>21</v>
      </c>
      <c r="F21" s="82"/>
      <c r="G21" s="7">
        <v>2159946</v>
      </c>
      <c r="H21" s="9"/>
      <c r="I21" s="7">
        <v>2058937</v>
      </c>
      <c r="J21" s="9"/>
      <c r="K21" s="7">
        <v>2143147.34</v>
      </c>
      <c r="L21" s="7"/>
      <c r="M21" s="7">
        <v>1897051</v>
      </c>
    </row>
    <row r="22" spans="1:13" x14ac:dyDescent="0.4">
      <c r="D22" s="4" t="s">
        <v>210</v>
      </c>
      <c r="E22" s="6">
        <v>17.100000000000001</v>
      </c>
      <c r="G22" s="7">
        <v>0</v>
      </c>
      <c r="I22" s="7">
        <v>13349455.050000001</v>
      </c>
      <c r="K22" s="7">
        <v>0</v>
      </c>
      <c r="M22" s="7">
        <v>13349455.050000001</v>
      </c>
    </row>
    <row r="23" spans="1:13" x14ac:dyDescent="0.4">
      <c r="A23" s="71"/>
      <c r="B23" s="71"/>
      <c r="C23" s="71"/>
      <c r="D23" s="4" t="s">
        <v>118</v>
      </c>
      <c r="E23" s="72">
        <v>17.100000000000001</v>
      </c>
      <c r="F23" s="82"/>
      <c r="G23" s="9">
        <v>-9466676.8200000003</v>
      </c>
      <c r="H23" s="9"/>
      <c r="I23" s="9">
        <v>1657257.94</v>
      </c>
      <c r="J23" s="9"/>
      <c r="K23" s="9">
        <v>-7540394.8899999997</v>
      </c>
      <c r="L23" s="9"/>
      <c r="M23" s="9">
        <v>4334426.83</v>
      </c>
    </row>
    <row r="24" spans="1:13" x14ac:dyDescent="0.4">
      <c r="A24" s="71"/>
      <c r="B24" s="71"/>
      <c r="C24" s="71"/>
      <c r="D24" s="71" t="s">
        <v>85</v>
      </c>
      <c r="E24" s="82"/>
      <c r="F24" s="82"/>
      <c r="G24" s="46">
        <v>6157546.3700000001</v>
      </c>
      <c r="H24" s="9"/>
      <c r="I24" s="46">
        <v>8196536.1200000001</v>
      </c>
      <c r="J24" s="9"/>
      <c r="K24" s="46">
        <v>6371562.7699999996</v>
      </c>
      <c r="L24" s="9"/>
      <c r="M24" s="46">
        <v>8778385.4499999993</v>
      </c>
    </row>
    <row r="25" spans="1:13" x14ac:dyDescent="0.4">
      <c r="A25" s="71"/>
      <c r="B25" s="71" t="s">
        <v>71</v>
      </c>
      <c r="C25" s="71"/>
      <c r="D25" s="71"/>
      <c r="E25" s="82"/>
      <c r="F25" s="82"/>
      <c r="G25" s="7">
        <f>+SUM(G11:G24)</f>
        <v>-93900858.840000004</v>
      </c>
      <c r="H25" s="9"/>
      <c r="I25" s="7">
        <f>+SUM(I11:I24)</f>
        <v>66659626.199999996</v>
      </c>
      <c r="J25" s="9"/>
      <c r="K25" s="7">
        <f>+SUM(K11:K24)</f>
        <v>-33189699.02</v>
      </c>
      <c r="L25" s="9"/>
      <c r="M25" s="7">
        <f>+SUM(M11:M24)</f>
        <v>115488753.87</v>
      </c>
    </row>
    <row r="26" spans="1:13" x14ac:dyDescent="0.4">
      <c r="A26" s="71"/>
      <c r="B26" s="71" t="s">
        <v>59</v>
      </c>
      <c r="C26" s="71"/>
      <c r="D26" s="71"/>
      <c r="E26" s="82"/>
      <c r="F26" s="82"/>
      <c r="G26" s="28"/>
      <c r="H26" s="28"/>
      <c r="I26" s="28"/>
      <c r="J26" s="28"/>
      <c r="K26" s="28"/>
      <c r="L26" s="28"/>
      <c r="M26" s="28"/>
    </row>
    <row r="27" spans="1:13" x14ac:dyDescent="0.4">
      <c r="A27" s="71"/>
      <c r="B27" s="71"/>
      <c r="C27" s="74" t="s">
        <v>153</v>
      </c>
      <c r="D27" s="71"/>
      <c r="E27" s="72">
        <v>8.3000000000000007</v>
      </c>
      <c r="F27" s="82"/>
      <c r="G27" s="7">
        <v>6078404.2699999996</v>
      </c>
      <c r="H27" s="7"/>
      <c r="I27" s="7">
        <v>304028142.20999998</v>
      </c>
      <c r="J27" s="7"/>
      <c r="K27" s="7">
        <v>-84568636.319999993</v>
      </c>
      <c r="L27" s="7"/>
      <c r="M27" s="7">
        <v>-27826965.02</v>
      </c>
    </row>
    <row r="28" spans="1:13" x14ac:dyDescent="0.4">
      <c r="A28" s="71"/>
      <c r="B28" s="71"/>
      <c r="C28" s="71" t="s">
        <v>88</v>
      </c>
      <c r="D28" s="71"/>
      <c r="E28" s="82">
        <v>4</v>
      </c>
      <c r="F28" s="82"/>
      <c r="G28" s="7">
        <v>-26708011.34</v>
      </c>
      <c r="H28" s="7"/>
      <c r="I28" s="7">
        <v>48221897.57</v>
      </c>
      <c r="J28" s="7"/>
      <c r="K28" s="7">
        <v>-26386455.199999999</v>
      </c>
      <c r="L28" s="7"/>
      <c r="M28" s="7">
        <v>22675000</v>
      </c>
    </row>
    <row r="29" spans="1:13" x14ac:dyDescent="0.4">
      <c r="A29" s="71"/>
      <c r="B29" s="71"/>
      <c r="C29" s="71" t="s">
        <v>87</v>
      </c>
      <c r="D29" s="71"/>
      <c r="E29" s="72">
        <v>2.2000000000000002</v>
      </c>
      <c r="F29" s="82"/>
      <c r="G29" s="7">
        <v>46824.480000000003</v>
      </c>
      <c r="H29" s="7"/>
      <c r="I29" s="7">
        <v>-73981.11</v>
      </c>
      <c r="J29" s="7"/>
      <c r="K29" s="7">
        <v>46824.480000000003</v>
      </c>
      <c r="L29" s="7"/>
      <c r="M29" s="7">
        <v>-73981.11</v>
      </c>
    </row>
    <row r="30" spans="1:13" x14ac:dyDescent="0.4">
      <c r="A30" s="71"/>
      <c r="B30" s="71"/>
      <c r="C30" s="71" t="s">
        <v>162</v>
      </c>
      <c r="D30" s="71"/>
      <c r="E30" s="82">
        <v>5</v>
      </c>
      <c r="F30" s="82"/>
      <c r="G30" s="7">
        <v>93909108.350000009</v>
      </c>
      <c r="H30" s="7"/>
      <c r="I30" s="7">
        <v>-59518554.340000004</v>
      </c>
      <c r="J30" s="7"/>
      <c r="K30" s="7">
        <v>26726329.82</v>
      </c>
      <c r="L30" s="7"/>
      <c r="M30" s="7">
        <v>-18813982.260000002</v>
      </c>
    </row>
    <row r="31" spans="1:13" x14ac:dyDescent="0.4">
      <c r="A31" s="71"/>
      <c r="B31" s="71"/>
      <c r="C31" s="71" t="s">
        <v>163</v>
      </c>
      <c r="D31" s="71"/>
      <c r="E31" s="72">
        <v>2.2999999999999998</v>
      </c>
      <c r="F31" s="82"/>
      <c r="G31" s="7">
        <v>0</v>
      </c>
      <c r="H31" s="7"/>
      <c r="I31" s="7">
        <v>0</v>
      </c>
      <c r="J31" s="7"/>
      <c r="K31" s="7">
        <v>1632371.71</v>
      </c>
      <c r="L31" s="7"/>
      <c r="M31" s="7">
        <v>0</v>
      </c>
    </row>
    <row r="32" spans="1:13" x14ac:dyDescent="0.4">
      <c r="A32" s="71"/>
      <c r="B32" s="71"/>
      <c r="C32" s="4" t="s">
        <v>228</v>
      </c>
      <c r="D32" s="71"/>
      <c r="E32" s="82">
        <v>6</v>
      </c>
      <c r="F32" s="82"/>
      <c r="G32" s="7">
        <v>-192107095.05000001</v>
      </c>
      <c r="H32" s="7"/>
      <c r="I32" s="7">
        <v>0</v>
      </c>
      <c r="J32" s="7"/>
      <c r="K32" s="7">
        <v>0</v>
      </c>
      <c r="L32" s="7"/>
      <c r="M32" s="7">
        <v>0</v>
      </c>
    </row>
    <row r="33" spans="1:13" x14ac:dyDescent="0.4">
      <c r="A33" s="71"/>
      <c r="B33" s="71"/>
      <c r="C33" s="71" t="s">
        <v>44</v>
      </c>
      <c r="D33" s="71"/>
      <c r="E33" s="82"/>
      <c r="F33" s="82"/>
      <c r="G33" s="7">
        <v>-22394128.780000001</v>
      </c>
      <c r="H33" s="7"/>
      <c r="I33" s="7">
        <v>-3887694.05</v>
      </c>
      <c r="J33" s="7"/>
      <c r="K33" s="7">
        <v>-23607969.059999999</v>
      </c>
      <c r="L33" s="7"/>
      <c r="M33" s="7">
        <v>-4193438.77</v>
      </c>
    </row>
    <row r="34" spans="1:13" x14ac:dyDescent="0.4">
      <c r="A34" s="71"/>
      <c r="B34" s="71"/>
      <c r="C34" s="71" t="s">
        <v>46</v>
      </c>
      <c r="D34" s="71"/>
      <c r="E34" s="7"/>
      <c r="F34" s="82"/>
      <c r="G34" s="7">
        <v>0</v>
      </c>
      <c r="H34" s="7"/>
      <c r="I34" s="7">
        <v>372631.76</v>
      </c>
      <c r="J34" s="7"/>
      <c r="K34" s="7">
        <v>0</v>
      </c>
      <c r="L34" s="7"/>
      <c r="M34" s="7">
        <v>-1200</v>
      </c>
    </row>
    <row r="35" spans="1:13" x14ac:dyDescent="0.4">
      <c r="A35" s="71"/>
      <c r="B35" s="71" t="s">
        <v>60</v>
      </c>
      <c r="C35" s="71"/>
      <c r="D35" s="71"/>
      <c r="E35" s="82"/>
      <c r="F35" s="82"/>
      <c r="G35" s="7"/>
      <c r="H35" s="7"/>
      <c r="I35" s="7"/>
      <c r="J35" s="7"/>
      <c r="K35" s="7"/>
      <c r="L35" s="7"/>
      <c r="M35" s="7"/>
    </row>
    <row r="36" spans="1:13" x14ac:dyDescent="0.4">
      <c r="A36" s="71"/>
      <c r="B36" s="71"/>
      <c r="C36" s="71" t="s">
        <v>89</v>
      </c>
      <c r="D36" s="71"/>
      <c r="E36" s="82"/>
      <c r="F36" s="82"/>
      <c r="G36" s="7">
        <v>0</v>
      </c>
      <c r="H36" s="7"/>
      <c r="I36" s="7">
        <v>30614.720000000001</v>
      </c>
      <c r="J36" s="7"/>
      <c r="K36" s="7">
        <v>0</v>
      </c>
      <c r="L36" s="7"/>
      <c r="M36" s="7">
        <v>0</v>
      </c>
    </row>
    <row r="37" spans="1:13" x14ac:dyDescent="0.4">
      <c r="A37" s="71"/>
      <c r="B37" s="71"/>
      <c r="C37" s="71" t="s">
        <v>188</v>
      </c>
      <c r="D37" s="71"/>
      <c r="E37" s="72">
        <v>2.5</v>
      </c>
      <c r="F37" s="82"/>
      <c r="G37" s="7">
        <v>0</v>
      </c>
      <c r="H37" s="7"/>
      <c r="I37" s="7">
        <v>0</v>
      </c>
      <c r="J37" s="7"/>
      <c r="K37" s="7">
        <v>-78725230.049999997</v>
      </c>
      <c r="L37" s="7"/>
      <c r="M37" s="7">
        <v>2000000</v>
      </c>
    </row>
    <row r="38" spans="1:13" x14ac:dyDescent="0.4">
      <c r="A38" s="71"/>
      <c r="B38" s="71"/>
      <c r="C38" s="71" t="s">
        <v>164</v>
      </c>
      <c r="D38" s="71"/>
      <c r="E38" s="82">
        <v>19</v>
      </c>
      <c r="F38" s="82"/>
      <c r="G38" s="7">
        <v>-24482543.93</v>
      </c>
      <c r="H38" s="7"/>
      <c r="I38" s="7">
        <v>5922326.25</v>
      </c>
      <c r="J38" s="7"/>
      <c r="K38" s="7">
        <v>-24337885.890000001</v>
      </c>
      <c r="L38" s="7"/>
      <c r="M38" s="7">
        <v>16320015.52</v>
      </c>
    </row>
    <row r="39" spans="1:13" x14ac:dyDescent="0.4">
      <c r="A39" s="71"/>
      <c r="B39" s="71"/>
      <c r="C39" s="71" t="s">
        <v>174</v>
      </c>
      <c r="D39" s="71"/>
      <c r="E39" s="82"/>
      <c r="F39" s="82"/>
      <c r="G39" s="7">
        <v>0</v>
      </c>
      <c r="H39" s="7"/>
      <c r="I39" s="7">
        <v>0</v>
      </c>
      <c r="J39" s="7"/>
      <c r="K39" s="7">
        <v>13365938.58</v>
      </c>
      <c r="L39" s="7"/>
      <c r="M39" s="7">
        <v>5026996.41</v>
      </c>
    </row>
    <row r="40" spans="1:13" x14ac:dyDescent="0.4">
      <c r="A40" s="71"/>
      <c r="B40" s="71"/>
      <c r="C40" s="71" t="s">
        <v>49</v>
      </c>
      <c r="D40" s="71"/>
      <c r="E40" s="82"/>
      <c r="F40" s="82"/>
      <c r="G40" s="7">
        <v>27260107.43</v>
      </c>
      <c r="H40" s="7"/>
      <c r="I40" s="7">
        <v>-4638477.74</v>
      </c>
      <c r="J40" s="7"/>
      <c r="K40" s="7">
        <v>28503770.329999998</v>
      </c>
      <c r="L40" s="7"/>
      <c r="M40" s="7">
        <v>-4533197.7300000004</v>
      </c>
    </row>
    <row r="41" spans="1:13" x14ac:dyDescent="0.4">
      <c r="A41" s="71"/>
      <c r="B41" s="71"/>
      <c r="C41" s="71" t="s">
        <v>139</v>
      </c>
      <c r="D41" s="71"/>
      <c r="E41" s="82"/>
      <c r="F41" s="82"/>
      <c r="G41" s="46">
        <v>1685346.24</v>
      </c>
      <c r="H41" s="7"/>
      <c r="I41" s="46">
        <v>1460518.04</v>
      </c>
      <c r="J41" s="7"/>
      <c r="K41" s="46">
        <v>2789351.24</v>
      </c>
      <c r="L41" s="7"/>
      <c r="M41" s="46">
        <v>2304026.04</v>
      </c>
    </row>
    <row r="42" spans="1:13" s="71" customFormat="1" x14ac:dyDescent="0.4">
      <c r="B42" s="71" t="s">
        <v>230</v>
      </c>
      <c r="E42" s="82"/>
      <c r="F42" s="82"/>
      <c r="G42" s="7">
        <f>SUM(G25:G41)</f>
        <v>-230612847.16999999</v>
      </c>
      <c r="H42" s="7"/>
      <c r="I42" s="7">
        <f>SUM(I25:I41)</f>
        <v>358577049.50999999</v>
      </c>
      <c r="J42" s="7"/>
      <c r="K42" s="7">
        <f>SUM(K25:K41)</f>
        <v>-197751289.37999994</v>
      </c>
      <c r="L42" s="7"/>
      <c r="M42" s="7">
        <f>SUM(M25:M41)</f>
        <v>108372026.95</v>
      </c>
    </row>
    <row r="43" spans="1:13" s="71" customFormat="1" x14ac:dyDescent="0.4">
      <c r="C43" s="71" t="s">
        <v>75</v>
      </c>
      <c r="E43" s="82"/>
      <c r="F43" s="82"/>
      <c r="G43" s="7">
        <v>-6157546.3700000001</v>
      </c>
      <c r="H43" s="7"/>
      <c r="I43" s="7">
        <v>-8196536.1200000001</v>
      </c>
      <c r="J43" s="7"/>
      <c r="K43" s="7">
        <v>-6371562.7699999996</v>
      </c>
      <c r="L43" s="7"/>
      <c r="M43" s="7">
        <v>-8778385.4499999993</v>
      </c>
    </row>
    <row r="44" spans="1:13" s="71" customFormat="1" x14ac:dyDescent="0.4">
      <c r="C44" s="71" t="s">
        <v>76</v>
      </c>
      <c r="E44" s="82"/>
      <c r="F44" s="82"/>
      <c r="G44" s="7">
        <v>-32995917.77</v>
      </c>
      <c r="H44" s="7"/>
      <c r="I44" s="7">
        <v>-7770140.4699999997</v>
      </c>
      <c r="J44" s="7"/>
      <c r="K44" s="7">
        <v>-32466347.670000002</v>
      </c>
      <c r="L44" s="7"/>
      <c r="M44" s="7">
        <v>-7673950.2199999997</v>
      </c>
    </row>
    <row r="45" spans="1:13" s="71" customFormat="1" x14ac:dyDescent="0.4">
      <c r="C45" s="71" t="s">
        <v>231</v>
      </c>
      <c r="E45" s="82"/>
      <c r="F45" s="82"/>
      <c r="G45" s="7">
        <v>-1129203</v>
      </c>
      <c r="H45" s="7"/>
      <c r="I45" s="7">
        <v>0</v>
      </c>
      <c r="J45" s="7"/>
      <c r="K45" s="7">
        <v>-1129203</v>
      </c>
      <c r="L45" s="7"/>
      <c r="M45" s="7">
        <v>0</v>
      </c>
    </row>
    <row r="46" spans="1:13" x14ac:dyDescent="0.4">
      <c r="A46" s="71"/>
      <c r="B46" s="71"/>
      <c r="C46" s="71"/>
      <c r="D46" s="71" t="s">
        <v>77</v>
      </c>
      <c r="E46" s="82"/>
      <c r="F46" s="82"/>
      <c r="G46" s="42">
        <f>SUM(G42:G45)</f>
        <v>-270895514.31</v>
      </c>
      <c r="H46" s="7"/>
      <c r="I46" s="42">
        <f>SUM(I42:I45)</f>
        <v>342610372.91999996</v>
      </c>
      <c r="J46" s="7"/>
      <c r="K46" s="42">
        <f>SUM(K42:K45)</f>
        <v>-237718402.81999993</v>
      </c>
      <c r="L46" s="7"/>
      <c r="M46" s="42">
        <f>SUM(M42:M45)</f>
        <v>91919691.280000001</v>
      </c>
    </row>
    <row r="47" spans="1:13" ht="8.25" customHeight="1" x14ac:dyDescent="0.4">
      <c r="A47" s="71"/>
      <c r="B47" s="71"/>
      <c r="C47" s="71"/>
      <c r="D47" s="71"/>
      <c r="E47" s="82"/>
      <c r="F47" s="82"/>
      <c r="G47" s="9"/>
      <c r="H47" s="7"/>
      <c r="I47" s="9"/>
      <c r="J47" s="7"/>
      <c r="K47" s="9"/>
      <c r="L47" s="7"/>
      <c r="M47" s="9"/>
    </row>
    <row r="48" spans="1:13" x14ac:dyDescent="0.4">
      <c r="A48" s="4" t="s">
        <v>205</v>
      </c>
      <c r="B48" s="71"/>
      <c r="C48" s="71"/>
      <c r="D48" s="71"/>
      <c r="E48" s="82"/>
      <c r="F48" s="82"/>
      <c r="G48" s="9"/>
      <c r="H48" s="7"/>
      <c r="I48" s="9"/>
      <c r="J48" s="7"/>
      <c r="K48" s="9"/>
      <c r="L48" s="7"/>
      <c r="M48" s="9"/>
    </row>
    <row r="49" spans="1:16" x14ac:dyDescent="0.4">
      <c r="A49" s="4"/>
      <c r="B49" s="71"/>
      <c r="C49" s="71"/>
      <c r="D49" s="71"/>
      <c r="E49" s="82"/>
      <c r="F49" s="82"/>
      <c r="G49" s="9"/>
      <c r="H49" s="7"/>
      <c r="I49" s="9"/>
      <c r="J49" s="7"/>
      <c r="K49" s="9"/>
      <c r="L49" s="7"/>
      <c r="M49" s="9"/>
    </row>
    <row r="50" spans="1:16" x14ac:dyDescent="0.4">
      <c r="A50" s="4"/>
      <c r="B50" s="71"/>
      <c r="C50" s="71"/>
      <c r="D50" s="71"/>
      <c r="E50" s="82"/>
      <c r="F50" s="82"/>
      <c r="G50" s="9"/>
      <c r="H50" s="7"/>
      <c r="I50" s="9"/>
      <c r="J50" s="7"/>
      <c r="K50" s="9"/>
      <c r="L50" s="7"/>
      <c r="M50" s="9"/>
    </row>
    <row r="51" spans="1:16" s="4" customFormat="1" x14ac:dyDescent="0.4">
      <c r="A51" s="6"/>
      <c r="B51" s="10" t="s">
        <v>20</v>
      </c>
      <c r="C51" s="6"/>
      <c r="D51" s="10"/>
      <c r="E51" s="6"/>
      <c r="F51" s="10" t="s">
        <v>20</v>
      </c>
      <c r="G51" s="6"/>
      <c r="H51" s="6"/>
      <c r="I51" s="6"/>
      <c r="J51" s="6"/>
      <c r="K51" s="6"/>
      <c r="L51" s="6"/>
      <c r="M51" s="6"/>
      <c r="P51" s="9"/>
    </row>
    <row r="52" spans="1:16" s="4" customFormat="1" ht="10.5" customHeight="1" x14ac:dyDescent="0.4">
      <c r="A52" s="6"/>
      <c r="B52" s="10"/>
      <c r="C52" s="6"/>
      <c r="D52" s="10"/>
      <c r="E52" s="6"/>
      <c r="F52" s="10"/>
      <c r="G52" s="6"/>
      <c r="H52" s="6"/>
      <c r="I52" s="6"/>
      <c r="J52" s="6"/>
      <c r="K52" s="6"/>
      <c r="L52" s="6"/>
      <c r="M52" s="6"/>
      <c r="P52" s="9"/>
    </row>
    <row r="53" spans="1:16" s="4" customFormat="1" ht="16.149999999999999" customHeight="1" x14ac:dyDescent="0.4">
      <c r="A53" s="6"/>
      <c r="B53" s="10"/>
      <c r="C53" s="6"/>
      <c r="D53" s="10"/>
      <c r="E53" s="6"/>
      <c r="F53" s="10"/>
      <c r="G53" s="6"/>
      <c r="H53" s="6"/>
      <c r="I53" s="6"/>
      <c r="J53" s="6"/>
      <c r="K53" s="107" t="s">
        <v>199</v>
      </c>
      <c r="L53" s="107"/>
      <c r="M53" s="107"/>
      <c r="P53" s="9"/>
    </row>
    <row r="54" spans="1:16" x14ac:dyDescent="0.4">
      <c r="A54" s="102" t="s">
        <v>51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</row>
    <row r="55" spans="1:16" x14ac:dyDescent="0.4">
      <c r="A55" s="107" t="s">
        <v>28</v>
      </c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</row>
    <row r="56" spans="1:16" x14ac:dyDescent="0.4">
      <c r="A56" s="107" t="str">
        <f>+A4</f>
        <v>สำหรับงวดเก้าเดือนสิ้นสุดวันที่ 30 กันยายน 2567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</row>
    <row r="57" spans="1:16" x14ac:dyDescent="0.4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6" x14ac:dyDescent="0.4">
      <c r="A58" s="3"/>
      <c r="B58" s="3"/>
      <c r="C58" s="3"/>
      <c r="D58" s="3"/>
      <c r="E58" s="3"/>
      <c r="F58" s="3"/>
      <c r="G58" s="110" t="s">
        <v>12</v>
      </c>
      <c r="H58" s="110"/>
      <c r="I58" s="110"/>
      <c r="J58" s="110"/>
      <c r="K58" s="110"/>
      <c r="L58" s="110"/>
      <c r="M58" s="110"/>
    </row>
    <row r="59" spans="1:16" x14ac:dyDescent="0.4">
      <c r="G59" s="110" t="s">
        <v>33</v>
      </c>
      <c r="H59" s="110"/>
      <c r="I59" s="110"/>
      <c r="J59" s="3"/>
      <c r="K59" s="110" t="s">
        <v>34</v>
      </c>
      <c r="L59" s="110"/>
      <c r="M59" s="110"/>
    </row>
    <row r="60" spans="1:16" x14ac:dyDescent="0.4">
      <c r="G60" s="104" t="str">
        <f>+G7</f>
        <v>สำหรับงวดเก้าเดือนสิ้นสุดวันที่ 30 กันยายน</v>
      </c>
      <c r="H60" s="104"/>
      <c r="I60" s="104"/>
      <c r="J60" s="4"/>
      <c r="K60" s="104" t="str">
        <f>+K7</f>
        <v>สำหรับงวดเก้าเดือนสิ้นสุดวันที่ 30 กันยายน</v>
      </c>
      <c r="L60" s="104"/>
      <c r="M60" s="104"/>
    </row>
    <row r="61" spans="1:16" ht="18.75" customHeight="1" x14ac:dyDescent="0.4">
      <c r="G61" s="18" t="str">
        <f>+G8</f>
        <v>2567</v>
      </c>
      <c r="H61" s="6"/>
      <c r="I61" s="18" t="str">
        <f>+I8</f>
        <v>2566</v>
      </c>
      <c r="J61" s="12"/>
      <c r="K61" s="18" t="str">
        <f>+K8</f>
        <v>2567</v>
      </c>
      <c r="L61" s="6"/>
      <c r="M61" s="18" t="str">
        <f>+M8</f>
        <v>2566</v>
      </c>
      <c r="N61" s="6"/>
      <c r="O61" s="12"/>
    </row>
    <row r="62" spans="1:16" x14ac:dyDescent="0.4">
      <c r="A62" s="71" t="s">
        <v>6</v>
      </c>
      <c r="B62" s="71"/>
      <c r="C62" s="71"/>
      <c r="D62" s="71"/>
      <c r="E62" s="82"/>
      <c r="F62" s="82"/>
      <c r="G62" s="7"/>
      <c r="H62" s="7"/>
      <c r="I62" s="7"/>
      <c r="J62" s="7"/>
      <c r="K62" s="7"/>
      <c r="L62" s="7"/>
      <c r="M62" s="7"/>
    </row>
    <row r="63" spans="1:16" x14ac:dyDescent="0.4">
      <c r="A63" s="71"/>
      <c r="B63" s="71" t="s">
        <v>176</v>
      </c>
      <c r="C63" s="71"/>
      <c r="D63" s="71"/>
      <c r="E63" s="6">
        <v>9</v>
      </c>
      <c r="F63" s="82"/>
      <c r="G63" s="7">
        <v>0</v>
      </c>
      <c r="H63" s="7"/>
      <c r="I63" s="7">
        <v>0</v>
      </c>
      <c r="J63" s="7"/>
      <c r="K63" s="7">
        <v>0</v>
      </c>
      <c r="L63" s="7"/>
      <c r="M63" s="7">
        <v>-40000000</v>
      </c>
    </row>
    <row r="64" spans="1:16" x14ac:dyDescent="0.4">
      <c r="A64" s="71"/>
      <c r="B64" s="71" t="s">
        <v>191</v>
      </c>
      <c r="C64" s="71"/>
      <c r="D64" s="71"/>
      <c r="E64" s="6">
        <v>10</v>
      </c>
      <c r="F64" s="82"/>
      <c r="G64" s="7">
        <v>-120000000</v>
      </c>
      <c r="H64" s="7"/>
      <c r="I64" s="7">
        <v>0</v>
      </c>
      <c r="J64" s="7"/>
      <c r="K64" s="7">
        <v>-120000000</v>
      </c>
      <c r="L64" s="7"/>
      <c r="M64" s="7">
        <v>0</v>
      </c>
    </row>
    <row r="65" spans="1:13" x14ac:dyDescent="0.4">
      <c r="A65" s="71"/>
      <c r="B65" s="71" t="s">
        <v>161</v>
      </c>
      <c r="C65" s="71"/>
      <c r="D65" s="71"/>
      <c r="E65" s="6">
        <v>11</v>
      </c>
      <c r="F65" s="82"/>
      <c r="G65" s="7">
        <v>32.94</v>
      </c>
      <c r="H65" s="7"/>
      <c r="I65" s="7">
        <v>-80000034.129999995</v>
      </c>
      <c r="J65" s="7"/>
      <c r="K65" s="7">
        <v>0</v>
      </c>
      <c r="L65" s="7"/>
      <c r="M65" s="7">
        <v>-80000000</v>
      </c>
    </row>
    <row r="66" spans="1:13" s="71" customFormat="1" x14ac:dyDescent="0.4">
      <c r="B66" s="71" t="s">
        <v>220</v>
      </c>
      <c r="E66" s="82">
        <v>14</v>
      </c>
      <c r="F66" s="82"/>
      <c r="G66" s="7">
        <v>-389937.57</v>
      </c>
      <c r="H66" s="7"/>
      <c r="I66" s="7">
        <v>-1942761.02</v>
      </c>
      <c r="J66" s="7"/>
      <c r="K66" s="7">
        <v>-389937.57</v>
      </c>
      <c r="L66" s="7"/>
      <c r="M66" s="7">
        <v>-1942761.02</v>
      </c>
    </row>
    <row r="67" spans="1:13" s="71" customFormat="1" hidden="1" x14ac:dyDescent="0.4">
      <c r="B67" s="71" t="s">
        <v>215</v>
      </c>
      <c r="E67" s="82"/>
      <c r="F67" s="82"/>
      <c r="G67" s="7"/>
      <c r="H67" s="7"/>
      <c r="I67" s="7">
        <v>0</v>
      </c>
      <c r="J67" s="7"/>
      <c r="K67" s="7"/>
      <c r="L67" s="7"/>
      <c r="M67" s="7">
        <v>0</v>
      </c>
    </row>
    <row r="68" spans="1:13" s="71" customFormat="1" hidden="1" x14ac:dyDescent="0.4">
      <c r="B68" s="71" t="s">
        <v>170</v>
      </c>
      <c r="E68" s="82">
        <v>16</v>
      </c>
      <c r="F68" s="82"/>
      <c r="G68" s="7"/>
      <c r="H68" s="7"/>
      <c r="I68" s="7"/>
      <c r="J68" s="7"/>
      <c r="K68" s="7"/>
      <c r="L68" s="7"/>
      <c r="M68" s="7"/>
    </row>
    <row r="69" spans="1:13" x14ac:dyDescent="0.4">
      <c r="A69" s="71"/>
      <c r="B69" s="71" t="s">
        <v>146</v>
      </c>
      <c r="D69" s="71"/>
      <c r="E69" s="82" t="s">
        <v>184</v>
      </c>
      <c r="F69" s="82"/>
      <c r="G69" s="7">
        <v>-102975000</v>
      </c>
      <c r="H69" s="7"/>
      <c r="I69" s="7">
        <v>-130000000</v>
      </c>
      <c r="J69" s="7"/>
      <c r="K69" s="7">
        <v>-102975000</v>
      </c>
      <c r="L69" s="7"/>
      <c r="M69" s="7">
        <v>-130000000</v>
      </c>
    </row>
    <row r="70" spans="1:13" x14ac:dyDescent="0.4">
      <c r="A70" s="71"/>
      <c r="B70" s="71" t="s">
        <v>147</v>
      </c>
      <c r="D70" s="71"/>
      <c r="E70" s="72">
        <v>2.4</v>
      </c>
      <c r="F70" s="82"/>
      <c r="G70" s="7">
        <v>0</v>
      </c>
      <c r="H70" s="7"/>
      <c r="I70" s="7">
        <v>0</v>
      </c>
      <c r="J70" s="7"/>
      <c r="K70" s="7">
        <v>-77161951.780000001</v>
      </c>
      <c r="L70" s="7"/>
      <c r="M70" s="7">
        <v>298066018.20999998</v>
      </c>
    </row>
    <row r="71" spans="1:13" x14ac:dyDescent="0.4">
      <c r="A71" s="71"/>
      <c r="B71" s="71" t="s">
        <v>145</v>
      </c>
      <c r="C71" s="71"/>
      <c r="D71" s="71"/>
      <c r="F71" s="82"/>
      <c r="G71" s="7">
        <v>4000000</v>
      </c>
      <c r="H71" s="7"/>
      <c r="I71" s="7">
        <v>5000000</v>
      </c>
      <c r="J71" s="7"/>
      <c r="K71" s="7">
        <v>4000000</v>
      </c>
      <c r="L71" s="7"/>
      <c r="M71" s="7">
        <v>5000000</v>
      </c>
    </row>
    <row r="72" spans="1:13" x14ac:dyDescent="0.4">
      <c r="A72" s="71"/>
      <c r="B72" s="71"/>
      <c r="C72" s="71"/>
      <c r="D72" s="71" t="s">
        <v>72</v>
      </c>
      <c r="E72" s="82"/>
      <c r="F72" s="82"/>
      <c r="G72" s="42">
        <f>SUM(G63:G71)</f>
        <v>-219364904.63</v>
      </c>
      <c r="H72" s="9"/>
      <c r="I72" s="42">
        <f>SUM(I63:I71)</f>
        <v>-206942795.14999998</v>
      </c>
      <c r="J72" s="9"/>
      <c r="K72" s="42">
        <f>SUM(K63:K71)</f>
        <v>-296526889.35000002</v>
      </c>
      <c r="L72" s="9"/>
      <c r="M72" s="42">
        <f>SUM(M63:M71)</f>
        <v>51123257.189999998</v>
      </c>
    </row>
    <row r="73" spans="1:13" x14ac:dyDescent="0.4">
      <c r="A73" s="71" t="s">
        <v>10</v>
      </c>
      <c r="B73" s="71"/>
      <c r="C73" s="71"/>
      <c r="D73" s="71"/>
      <c r="E73" s="82"/>
      <c r="F73" s="82"/>
      <c r="G73" s="9"/>
      <c r="H73" s="9"/>
      <c r="I73" s="9"/>
      <c r="J73" s="9"/>
      <c r="K73" s="9"/>
      <c r="L73" s="9"/>
      <c r="M73" s="9"/>
    </row>
    <row r="74" spans="1:13" s="71" customFormat="1" x14ac:dyDescent="0.4">
      <c r="B74" s="4" t="s">
        <v>134</v>
      </c>
      <c r="E74" s="82">
        <v>22</v>
      </c>
      <c r="F74" s="82"/>
      <c r="G74" s="9">
        <v>842341954.66999996</v>
      </c>
      <c r="H74" s="9"/>
      <c r="I74" s="9">
        <v>0</v>
      </c>
      <c r="J74" s="9"/>
      <c r="K74" s="9">
        <v>842341954.66999996</v>
      </c>
      <c r="L74" s="9"/>
      <c r="M74" s="9">
        <v>0</v>
      </c>
    </row>
    <row r="75" spans="1:13" s="71" customFormat="1" x14ac:dyDescent="0.4">
      <c r="B75" s="71" t="s">
        <v>148</v>
      </c>
      <c r="E75" s="82">
        <v>18</v>
      </c>
      <c r="F75" s="82"/>
      <c r="G75" s="9">
        <v>-280000000</v>
      </c>
      <c r="H75" s="9"/>
      <c r="I75" s="9">
        <v>-50000000</v>
      </c>
      <c r="J75" s="9"/>
      <c r="K75" s="9">
        <v>-280000000</v>
      </c>
      <c r="L75" s="9"/>
      <c r="M75" s="9">
        <v>-50000000</v>
      </c>
    </row>
    <row r="76" spans="1:13" s="71" customFormat="1" x14ac:dyDescent="0.4">
      <c r="B76" s="71" t="s">
        <v>120</v>
      </c>
      <c r="E76" s="72">
        <v>2.7</v>
      </c>
      <c r="F76" s="82"/>
      <c r="G76" s="7">
        <v>0</v>
      </c>
      <c r="H76" s="7"/>
      <c r="I76" s="7">
        <v>0</v>
      </c>
      <c r="J76" s="7"/>
      <c r="K76" s="7">
        <v>-9000000</v>
      </c>
      <c r="L76" s="7"/>
      <c r="M76" s="7">
        <v>0</v>
      </c>
    </row>
    <row r="77" spans="1:13" s="71" customFormat="1" x14ac:dyDescent="0.4">
      <c r="B77" s="4" t="s">
        <v>194</v>
      </c>
      <c r="E77" s="82">
        <v>20</v>
      </c>
      <c r="F77" s="82"/>
      <c r="G77" s="9">
        <v>-614538</v>
      </c>
      <c r="H77" s="9"/>
      <c r="I77" s="9">
        <v>-614538</v>
      </c>
      <c r="J77" s="9"/>
      <c r="K77" s="9">
        <v>-614538</v>
      </c>
      <c r="L77" s="9"/>
      <c r="M77" s="9">
        <v>-614538</v>
      </c>
    </row>
    <row r="78" spans="1:13" s="71" customFormat="1" hidden="1" x14ac:dyDescent="0.4">
      <c r="B78" s="4" t="s">
        <v>134</v>
      </c>
      <c r="E78" s="82">
        <v>22</v>
      </c>
      <c r="F78" s="82"/>
      <c r="G78" s="9"/>
      <c r="H78" s="7"/>
      <c r="I78" s="9">
        <v>0</v>
      </c>
      <c r="J78" s="7"/>
      <c r="K78" s="9"/>
      <c r="L78" s="7"/>
      <c r="M78" s="9">
        <v>0</v>
      </c>
    </row>
    <row r="79" spans="1:13" s="71" customFormat="1" hidden="1" x14ac:dyDescent="0.4">
      <c r="B79" s="4" t="s">
        <v>151</v>
      </c>
      <c r="E79" s="82"/>
      <c r="F79" s="82"/>
      <c r="G79" s="7"/>
      <c r="H79" s="7"/>
      <c r="I79" s="7"/>
      <c r="J79" s="7"/>
      <c r="K79" s="9"/>
      <c r="L79" s="7"/>
      <c r="M79" s="9"/>
    </row>
    <row r="80" spans="1:13" s="71" customFormat="1" hidden="1" x14ac:dyDescent="0.4">
      <c r="B80" s="4"/>
      <c r="C80" s="71" t="s">
        <v>152</v>
      </c>
      <c r="E80" s="82">
        <v>23</v>
      </c>
      <c r="F80" s="82"/>
      <c r="G80" s="7"/>
      <c r="H80" s="7"/>
      <c r="I80" s="7">
        <v>0</v>
      </c>
      <c r="J80" s="7"/>
      <c r="K80" s="9"/>
      <c r="L80" s="7"/>
      <c r="M80" s="9">
        <v>0</v>
      </c>
    </row>
    <row r="81" spans="1:16" x14ac:dyDescent="0.4">
      <c r="A81" s="71"/>
      <c r="B81" s="71" t="s">
        <v>175</v>
      </c>
      <c r="C81" s="71"/>
      <c r="D81" s="71"/>
      <c r="E81" s="82">
        <v>25</v>
      </c>
      <c r="F81" s="82"/>
      <c r="G81" s="46">
        <v>-247731674.69</v>
      </c>
      <c r="H81" s="9"/>
      <c r="I81" s="46">
        <v>-116437235.14</v>
      </c>
      <c r="J81" s="9"/>
      <c r="K81" s="46">
        <v>-247731674.69</v>
      </c>
      <c r="L81" s="9"/>
      <c r="M81" s="46">
        <v>-116437235.14</v>
      </c>
    </row>
    <row r="82" spans="1:16" x14ac:dyDescent="0.4">
      <c r="A82" s="71"/>
      <c r="B82" s="71"/>
      <c r="C82" s="71"/>
      <c r="D82" s="71" t="s">
        <v>73</v>
      </c>
      <c r="E82" s="82"/>
      <c r="F82" s="82"/>
      <c r="G82" s="46">
        <f>SUM(G74:G81)</f>
        <v>313995741.97999996</v>
      </c>
      <c r="H82" s="9"/>
      <c r="I82" s="46">
        <f>SUM(I74:I81)</f>
        <v>-167051773.13999999</v>
      </c>
      <c r="J82" s="9"/>
      <c r="K82" s="46">
        <f>SUM(K74:K81)</f>
        <v>304995741.97999996</v>
      </c>
      <c r="L82" s="9"/>
      <c r="M82" s="46">
        <f>SUM(M74:M81)</f>
        <v>-167051773.13999999</v>
      </c>
    </row>
    <row r="83" spans="1:16" ht="9" hidden="1" customHeight="1" x14ac:dyDescent="0.4">
      <c r="A83" s="71"/>
      <c r="B83" s="71"/>
      <c r="C83" s="71"/>
      <c r="D83" s="71"/>
      <c r="E83" s="82"/>
      <c r="F83" s="82"/>
      <c r="G83" s="9"/>
      <c r="H83" s="9"/>
      <c r="I83" s="9"/>
      <c r="J83" s="9"/>
      <c r="K83" s="9"/>
      <c r="L83" s="9"/>
      <c r="M83" s="9"/>
    </row>
    <row r="84" spans="1:16" x14ac:dyDescent="0.4">
      <c r="A84" s="71" t="s">
        <v>52</v>
      </c>
      <c r="B84" s="71"/>
      <c r="C84" s="71"/>
      <c r="D84" s="71"/>
      <c r="E84" s="82"/>
      <c r="F84" s="82"/>
      <c r="G84" s="42">
        <v>-14862116.84</v>
      </c>
      <c r="H84" s="9"/>
      <c r="I84" s="42">
        <v>-6294089.4800000004</v>
      </c>
      <c r="J84" s="9"/>
      <c r="K84" s="46">
        <v>0</v>
      </c>
      <c r="L84" s="9"/>
      <c r="M84" s="46">
        <v>0</v>
      </c>
    </row>
    <row r="85" spans="1:16" x14ac:dyDescent="0.4">
      <c r="A85" s="71" t="s">
        <v>11</v>
      </c>
      <c r="B85" s="71"/>
      <c r="C85" s="71"/>
      <c r="D85" s="71"/>
      <c r="E85" s="82"/>
      <c r="F85" s="82"/>
      <c r="G85" s="55">
        <f>+G82+G72+G46+G84</f>
        <v>-191126793.80000004</v>
      </c>
      <c r="H85" s="7"/>
      <c r="I85" s="55">
        <f>+I82+I72+I46+I84</f>
        <v>-37678284.850000009</v>
      </c>
      <c r="J85" s="9"/>
      <c r="K85" s="45">
        <f>+K82+K72+K46+K84</f>
        <v>-229249550.19</v>
      </c>
      <c r="L85" s="9"/>
      <c r="M85" s="45">
        <f>+M82+M72+M46+M84</f>
        <v>-24008824.669999987</v>
      </c>
    </row>
    <row r="86" spans="1:16" x14ac:dyDescent="0.4">
      <c r="A86" s="71" t="s">
        <v>211</v>
      </c>
      <c r="B86" s="71"/>
      <c r="C86" s="71"/>
      <c r="D86" s="71"/>
      <c r="E86" s="82"/>
      <c r="F86" s="82"/>
      <c r="G86" s="41">
        <v>414056925.31999999</v>
      </c>
      <c r="H86" s="7"/>
      <c r="I86" s="41">
        <v>193802583.52000001</v>
      </c>
      <c r="J86" s="7"/>
      <c r="K86" s="7">
        <v>290505114.75999999</v>
      </c>
      <c r="L86" s="7"/>
      <c r="M86" s="7">
        <v>58130055.630000003</v>
      </c>
      <c r="O86" s="5">
        <f>-G86+'งบฐานะการเงิน Q3_67'!H12</f>
        <v>0</v>
      </c>
      <c r="P86" s="74">
        <f>K86-'งบฐานะการเงิน Q3_67'!L12</f>
        <v>0</v>
      </c>
    </row>
    <row r="87" spans="1:16" ht="18.75" thickBot="1" x14ac:dyDescent="0.45">
      <c r="A87" s="71" t="s">
        <v>212</v>
      </c>
      <c r="B87" s="71"/>
      <c r="C87" s="71"/>
      <c r="D87" s="71"/>
      <c r="E87" s="82"/>
      <c r="F87" s="82"/>
      <c r="G87" s="43">
        <f>SUM(G85:G86)</f>
        <v>222930131.51999995</v>
      </c>
      <c r="H87" s="7"/>
      <c r="I87" s="43">
        <f>SUM(I85:I86)</f>
        <v>156124298.67000002</v>
      </c>
      <c r="J87" s="7"/>
      <c r="K87" s="43">
        <f>SUM(K85:K86)</f>
        <v>61255564.569999993</v>
      </c>
      <c r="L87" s="7"/>
      <c r="M87" s="43">
        <f>SUM(M85:M86)</f>
        <v>34121230.960000016</v>
      </c>
      <c r="O87" s="74">
        <f>G87-'งบฐานะการเงิน Q3_67'!F12</f>
        <v>0</v>
      </c>
      <c r="P87" s="74">
        <f>K87-'งบฐานะการเงิน Q3_67'!J12</f>
        <v>0</v>
      </c>
    </row>
    <row r="88" spans="1:16" ht="9" customHeight="1" thickTop="1" x14ac:dyDescent="0.4">
      <c r="A88" s="71"/>
      <c r="B88" s="71"/>
      <c r="C88" s="71"/>
      <c r="D88" s="71"/>
      <c r="E88" s="82"/>
      <c r="F88" s="82"/>
      <c r="G88" s="9"/>
      <c r="H88" s="7"/>
      <c r="I88" s="9"/>
      <c r="J88" s="7"/>
      <c r="K88" s="9"/>
      <c r="L88" s="7"/>
      <c r="M88" s="9"/>
    </row>
    <row r="89" spans="1:16" s="81" customFormat="1" x14ac:dyDescent="0.4">
      <c r="A89" s="71"/>
      <c r="B89" s="71"/>
      <c r="C89" s="71"/>
      <c r="D89" s="71"/>
      <c r="E89" s="84"/>
      <c r="F89" s="84"/>
      <c r="G89" s="88"/>
      <c r="H89" s="84"/>
      <c r="I89" s="88"/>
      <c r="J89" s="84"/>
      <c r="K89" s="88"/>
      <c r="L89" s="84"/>
      <c r="M89" s="88"/>
    </row>
    <row r="90" spans="1:16" s="81" customFormat="1" x14ac:dyDescent="0.4">
      <c r="A90" s="71" t="s">
        <v>183</v>
      </c>
      <c r="B90" s="71"/>
      <c r="C90" s="71"/>
      <c r="D90" s="71"/>
      <c r="E90" s="82"/>
      <c r="F90" s="84"/>
      <c r="G90" s="7"/>
      <c r="H90" s="38"/>
      <c r="I90" s="7"/>
      <c r="J90" s="38"/>
      <c r="K90" s="7"/>
      <c r="L90" s="38"/>
      <c r="M90" s="7"/>
    </row>
    <row r="91" spans="1:16" s="81" customFormat="1" x14ac:dyDescent="0.4">
      <c r="A91" s="71"/>
      <c r="B91" s="71" t="s">
        <v>245</v>
      </c>
      <c r="C91" s="71"/>
      <c r="D91" s="71"/>
      <c r="E91" s="82">
        <v>6.1</v>
      </c>
      <c r="F91" s="84"/>
      <c r="G91" s="7">
        <v>110278634.55</v>
      </c>
      <c r="H91" s="38"/>
      <c r="I91" s="7">
        <v>190420399.13999999</v>
      </c>
      <c r="J91" s="38"/>
      <c r="K91" s="7">
        <v>40145.46</v>
      </c>
      <c r="L91" s="38"/>
      <c r="M91" s="7">
        <v>4382.95</v>
      </c>
    </row>
    <row r="92" spans="1:16" s="71" customFormat="1" x14ac:dyDescent="0.4">
      <c r="B92" s="71" t="s">
        <v>246</v>
      </c>
      <c r="E92" s="82">
        <v>15</v>
      </c>
      <c r="F92" s="82"/>
      <c r="G92" s="7">
        <v>68313873.879999995</v>
      </c>
      <c r="H92" s="7"/>
      <c r="I92" s="7">
        <v>0</v>
      </c>
      <c r="J92" s="7"/>
      <c r="K92" s="7">
        <v>0</v>
      </c>
      <c r="L92" s="7"/>
      <c r="M92" s="7">
        <v>0</v>
      </c>
    </row>
    <row r="93" spans="1:16" s="71" customFormat="1" x14ac:dyDescent="0.4">
      <c r="E93" s="82"/>
      <c r="F93" s="82"/>
      <c r="G93" s="7"/>
      <c r="H93" s="7"/>
      <c r="I93" s="7"/>
      <c r="J93" s="7"/>
      <c r="K93" s="7"/>
      <c r="L93" s="7"/>
      <c r="M93" s="7"/>
    </row>
    <row r="94" spans="1:16" s="71" customFormat="1" x14ac:dyDescent="0.4">
      <c r="E94" s="82"/>
      <c r="F94" s="82"/>
      <c r="G94" s="7"/>
      <c r="H94" s="7"/>
      <c r="I94" s="7"/>
      <c r="J94" s="7"/>
      <c r="K94" s="7"/>
      <c r="L94" s="7"/>
      <c r="M94" s="7"/>
    </row>
    <row r="95" spans="1:16" s="71" customFormat="1" x14ac:dyDescent="0.4">
      <c r="A95" s="4" t="s">
        <v>205</v>
      </c>
      <c r="E95" s="82"/>
      <c r="F95" s="82"/>
      <c r="G95" s="7"/>
      <c r="H95" s="7"/>
      <c r="I95" s="7"/>
      <c r="J95" s="7"/>
      <c r="K95" s="7"/>
      <c r="L95" s="7"/>
      <c r="M95" s="7"/>
    </row>
    <row r="96" spans="1:16" s="71" customFormat="1" x14ac:dyDescent="0.4">
      <c r="E96" s="82"/>
      <c r="F96" s="82"/>
      <c r="G96" s="7"/>
      <c r="H96" s="7"/>
      <c r="I96" s="7"/>
      <c r="J96" s="7"/>
      <c r="K96" s="7"/>
      <c r="L96" s="7"/>
      <c r="M96" s="7"/>
    </row>
    <row r="97" spans="1:16" s="71" customFormat="1" x14ac:dyDescent="0.4">
      <c r="E97" s="82"/>
      <c r="F97" s="82"/>
      <c r="G97" s="7"/>
      <c r="H97" s="7"/>
      <c r="I97" s="7"/>
      <c r="J97" s="7"/>
      <c r="K97" s="7"/>
      <c r="L97" s="7"/>
      <c r="M97" s="7"/>
    </row>
    <row r="98" spans="1:16" s="71" customFormat="1" x14ac:dyDescent="0.4">
      <c r="E98" s="82"/>
      <c r="F98" s="82"/>
      <c r="G98" s="7"/>
      <c r="H98" s="7"/>
      <c r="I98" s="7"/>
      <c r="J98" s="7"/>
      <c r="K98" s="7"/>
      <c r="L98" s="7"/>
      <c r="M98" s="7"/>
    </row>
    <row r="99" spans="1:16" s="81" customFormat="1" x14ac:dyDescent="0.4">
      <c r="A99" s="71"/>
      <c r="B99" s="71"/>
      <c r="C99" s="71"/>
      <c r="D99" s="71"/>
      <c r="E99" s="82"/>
      <c r="F99" s="84"/>
      <c r="G99" s="7"/>
      <c r="H99" s="84"/>
      <c r="I99" s="7"/>
      <c r="J99" s="84"/>
      <c r="K99" s="7"/>
      <c r="L99" s="84"/>
      <c r="M99" s="7"/>
    </row>
    <row r="100" spans="1:16" s="81" customFormat="1" x14ac:dyDescent="0.4">
      <c r="A100" s="71"/>
      <c r="B100" s="71"/>
      <c r="C100" s="71"/>
      <c r="D100" s="71"/>
      <c r="E100" s="82"/>
      <c r="F100" s="84"/>
      <c r="G100" s="7"/>
      <c r="H100" s="84"/>
      <c r="I100" s="7"/>
      <c r="J100" s="84"/>
      <c r="K100" s="7"/>
      <c r="L100" s="84"/>
      <c r="M100" s="7"/>
    </row>
    <row r="101" spans="1:16" s="81" customFormat="1" x14ac:dyDescent="0.4">
      <c r="A101" s="71"/>
      <c r="B101" s="71"/>
      <c r="C101" s="71"/>
      <c r="D101" s="71"/>
      <c r="E101" s="82"/>
      <c r="F101" s="84"/>
      <c r="G101" s="7"/>
      <c r="H101" s="84"/>
      <c r="I101" s="7"/>
      <c r="J101" s="84"/>
      <c r="K101" s="7"/>
      <c r="L101" s="84"/>
      <c r="M101" s="7"/>
    </row>
    <row r="102" spans="1:16" s="81" customFormat="1" x14ac:dyDescent="0.4">
      <c r="A102" s="71"/>
      <c r="B102" s="71"/>
      <c r="C102" s="71"/>
      <c r="D102" s="71"/>
      <c r="E102" s="84"/>
      <c r="F102" s="84"/>
      <c r="G102" s="7"/>
      <c r="H102" s="84"/>
      <c r="I102" s="7"/>
      <c r="J102" s="84"/>
      <c r="K102" s="7"/>
      <c r="L102" s="84"/>
      <c r="M102" s="7"/>
    </row>
    <row r="103" spans="1:16" s="81" customFormat="1" x14ac:dyDescent="0.4">
      <c r="A103" s="71"/>
      <c r="B103" s="71"/>
      <c r="C103" s="71"/>
      <c r="D103" s="71"/>
      <c r="E103" s="84"/>
      <c r="F103" s="84"/>
      <c r="G103" s="88"/>
      <c r="H103" s="84"/>
      <c r="I103" s="38"/>
      <c r="J103" s="84"/>
      <c r="K103" s="88"/>
      <c r="L103" s="84"/>
      <c r="M103" s="88"/>
    </row>
    <row r="104" spans="1:16" s="81" customFormat="1" x14ac:dyDescent="0.4">
      <c r="A104" s="4"/>
      <c r="B104" s="84"/>
      <c r="D104" s="84"/>
      <c r="E104" s="84"/>
      <c r="F104" s="84"/>
      <c r="G104" s="88"/>
      <c r="H104" s="84"/>
      <c r="I104" s="38"/>
      <c r="J104" s="84"/>
      <c r="K104" s="88"/>
      <c r="L104" s="84"/>
      <c r="M104" s="88"/>
    </row>
    <row r="105" spans="1:16" x14ac:dyDescent="0.4">
      <c r="A105" s="4"/>
    </row>
    <row r="106" spans="1:16" x14ac:dyDescent="0.4">
      <c r="A106" s="4"/>
    </row>
    <row r="107" spans="1:16" s="4" customFormat="1" x14ac:dyDescent="0.4">
      <c r="A107" s="6"/>
      <c r="B107" s="10" t="s">
        <v>20</v>
      </c>
      <c r="C107" s="6"/>
      <c r="D107" s="10"/>
      <c r="E107" s="6"/>
      <c r="F107" s="10" t="s">
        <v>20</v>
      </c>
      <c r="G107" s="6"/>
      <c r="H107" s="6"/>
      <c r="I107" s="6"/>
      <c r="J107" s="6"/>
      <c r="K107" s="6"/>
      <c r="L107" s="6"/>
      <c r="M107" s="6"/>
      <c r="P107" s="9"/>
    </row>
    <row r="108" spans="1:16" x14ac:dyDescent="0.4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</row>
    <row r="109" spans="1:16" hidden="1" x14ac:dyDescent="0.4"/>
    <row r="110" spans="1:16" x14ac:dyDescent="0.4">
      <c r="A110" s="4"/>
      <c r="D110" s="69" t="s">
        <v>61</v>
      </c>
      <c r="E110" s="3"/>
      <c r="F110" s="3"/>
      <c r="G110" s="7">
        <f>+'งบฐานะการเงิน Q3_67'!F12</f>
        <v>222930131.52000001</v>
      </c>
      <c r="H110" s="9"/>
      <c r="I110" s="7">
        <v>156124298.66999999</v>
      </c>
      <c r="J110" s="9"/>
      <c r="K110" s="7">
        <f>+'งบฐานะการเงิน Q3_67'!J12</f>
        <v>61255564.57</v>
      </c>
      <c r="L110" s="7"/>
      <c r="M110" s="7">
        <v>34121230.960000001</v>
      </c>
    </row>
    <row r="111" spans="1:16" x14ac:dyDescent="0.4">
      <c r="A111" s="4"/>
      <c r="D111" s="69" t="s">
        <v>62</v>
      </c>
      <c r="E111" s="3"/>
      <c r="F111" s="3"/>
      <c r="G111" s="7">
        <f>+G110-G87</f>
        <v>0</v>
      </c>
      <c r="H111" s="7"/>
      <c r="I111" s="7">
        <f>+I110-I87</f>
        <v>0</v>
      </c>
      <c r="J111" s="7"/>
      <c r="K111" s="7">
        <f>+K110-K87</f>
        <v>0</v>
      </c>
      <c r="L111" s="7"/>
      <c r="M111" s="7">
        <f>+M110-M87</f>
        <v>0</v>
      </c>
    </row>
    <row r="112" spans="1:16" x14ac:dyDescent="0.4">
      <c r="A112" s="4"/>
      <c r="E112" s="3"/>
      <c r="F112" s="3"/>
    </row>
    <row r="113" spans="5:6" x14ac:dyDescent="0.4">
      <c r="E113" s="3"/>
      <c r="F113" s="3"/>
    </row>
    <row r="114" spans="5:6" x14ac:dyDescent="0.4">
      <c r="E114" s="3"/>
      <c r="F114" s="3"/>
    </row>
    <row r="115" spans="5:6" x14ac:dyDescent="0.4">
      <c r="E115" s="3"/>
      <c r="F115" s="3"/>
    </row>
    <row r="116" spans="5:6" x14ac:dyDescent="0.4">
      <c r="E116" s="3"/>
      <c r="F116" s="3"/>
    </row>
    <row r="117" spans="5:6" x14ac:dyDescent="0.4">
      <c r="E117" s="3"/>
      <c r="F117" s="3"/>
    </row>
    <row r="118" spans="5:6" x14ac:dyDescent="0.4">
      <c r="E118" s="3"/>
      <c r="F118" s="3"/>
    </row>
    <row r="119" spans="5:6" x14ac:dyDescent="0.4">
      <c r="E119" s="3"/>
      <c r="F119" s="3"/>
    </row>
    <row r="120" spans="5:6" x14ac:dyDescent="0.4">
      <c r="E120" s="3"/>
      <c r="F120" s="3"/>
    </row>
    <row r="121" spans="5:6" x14ac:dyDescent="0.4">
      <c r="E121" s="3"/>
      <c r="F121" s="3"/>
    </row>
    <row r="122" spans="5:6" x14ac:dyDescent="0.4">
      <c r="E122" s="3"/>
      <c r="F122" s="3"/>
    </row>
    <row r="123" spans="5:6" x14ac:dyDescent="0.4">
      <c r="E123" s="3"/>
      <c r="F123" s="3"/>
    </row>
    <row r="124" spans="5:6" x14ac:dyDescent="0.4">
      <c r="E124" s="3"/>
      <c r="F124" s="3"/>
    </row>
    <row r="125" spans="5:6" x14ac:dyDescent="0.4">
      <c r="E125" s="3"/>
      <c r="F125" s="3"/>
    </row>
    <row r="126" spans="5:6" x14ac:dyDescent="0.4">
      <c r="E126" s="3"/>
      <c r="F126" s="3"/>
    </row>
    <row r="127" spans="5:6" x14ac:dyDescent="0.4">
      <c r="E127" s="3"/>
      <c r="F127" s="3"/>
    </row>
    <row r="128" spans="5:6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  <row r="133" spans="5:6" x14ac:dyDescent="0.4">
      <c r="E133" s="3"/>
      <c r="F133" s="3"/>
    </row>
    <row r="134" spans="5:6" x14ac:dyDescent="0.4">
      <c r="E134" s="3"/>
      <c r="F134" s="3"/>
    </row>
    <row r="135" spans="5:6" x14ac:dyDescent="0.4">
      <c r="E135" s="3"/>
      <c r="F135" s="3"/>
    </row>
    <row r="136" spans="5:6" x14ac:dyDescent="0.4">
      <c r="E136" s="3"/>
      <c r="F136" s="3"/>
    </row>
    <row r="137" spans="5:6" x14ac:dyDescent="0.4">
      <c r="E137" s="3"/>
      <c r="F137" s="3"/>
    </row>
    <row r="138" spans="5:6" x14ac:dyDescent="0.4">
      <c r="E138" s="3"/>
      <c r="F138" s="3"/>
    </row>
    <row r="139" spans="5:6" x14ac:dyDescent="0.4">
      <c r="E139" s="3"/>
      <c r="F139" s="3"/>
    </row>
    <row r="140" spans="5:6" x14ac:dyDescent="0.4">
      <c r="E140" s="3"/>
      <c r="F140" s="3"/>
    </row>
    <row r="141" spans="5:6" x14ac:dyDescent="0.4">
      <c r="E141" s="3"/>
      <c r="F141" s="3"/>
    </row>
    <row r="142" spans="5:6" x14ac:dyDescent="0.4">
      <c r="E142" s="3"/>
      <c r="F142" s="3"/>
    </row>
  </sheetData>
  <mergeCells count="19">
    <mergeCell ref="K53:M53"/>
    <mergeCell ref="A2:M2"/>
    <mergeCell ref="K1:M1"/>
    <mergeCell ref="G7:I7"/>
    <mergeCell ref="K7:M7"/>
    <mergeCell ref="A4:M4"/>
    <mergeCell ref="A3:M3"/>
    <mergeCell ref="K6:M6"/>
    <mergeCell ref="G5:M5"/>
    <mergeCell ref="G6:I6"/>
    <mergeCell ref="A108:M108"/>
    <mergeCell ref="G59:I59"/>
    <mergeCell ref="A54:M54"/>
    <mergeCell ref="A55:M55"/>
    <mergeCell ref="K59:M59"/>
    <mergeCell ref="G58:M58"/>
    <mergeCell ref="G60:I60"/>
    <mergeCell ref="K60:M60"/>
    <mergeCell ref="A56:M56"/>
  </mergeCells>
  <phoneticPr fontId="0" type="noConversion"/>
  <pageMargins left="0.55000000000000004" right="0" top="0.6" bottom="0" header="0.38" footer="0"/>
  <pageSetup paperSize="9" scale="91" firstPageNumber="10" orientation="portrait" useFirstPageNumber="1" r:id="rId1"/>
  <headerFooter alignWithMargins="0">
    <oddFooter>&amp;C&amp;P</oddFooter>
  </headerFooter>
  <rowBreaks count="1" manualBreakCount="1">
    <brk id="52" max="16383" man="1"/>
  </rowBreaks>
  <ignoredErrors>
    <ignoredError sqref="H61 J61 L8 J8 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งบฐานะการเงิน Q3_67</vt:lpstr>
      <vt:lpstr>เปลี่ยนแปลงรวม</vt:lpstr>
      <vt:lpstr>เปลี่ยนแปลงเฉพาะ</vt:lpstr>
      <vt:lpstr>งบกำไรขาดทุน Q3_67</vt:lpstr>
      <vt:lpstr>งบกระแส</vt:lpstr>
      <vt:lpstr>'งบกำไรขาดทุน Q3_67'!chaiyut</vt:lpstr>
      <vt:lpstr>'งบฐานะการเงิน Q3_67'!chaiyut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งบกระแส!Print_Area</vt:lpstr>
      <vt:lpstr>'งบกำไรขาดทุน Q3_67'!Print_Area</vt:lpstr>
      <vt:lpstr>'งบฐานะการเงิน Q3_67'!Print_Area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2024-11-06T08:39:37Z</cp:lastPrinted>
  <dcterms:created xsi:type="dcterms:W3CDTF">2003-04-30T06:44:25Z</dcterms:created>
  <dcterms:modified xsi:type="dcterms:W3CDTF">2024-11-08T11:39:29Z</dcterms:modified>
</cp:coreProperties>
</file>