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A.M.T\YEAR 2025\Q1-2025\"/>
    </mc:Choice>
  </mc:AlternateContent>
  <xr:revisionPtr revIDLastSave="0" documentId="13_ncr:1_{BB15EEA6-9FA7-4172-8110-B0F77AD35195}" xr6:coauthVersionLast="47" xr6:coauthVersionMax="47" xr10:uidLastSave="{00000000-0000-0000-0000-000000000000}"/>
  <bookViews>
    <workbookView xWindow="-120" yWindow="-120" windowWidth="29040" windowHeight="15720" tabRatio="839" xr2:uid="{2ADBB395-542B-4762-922C-0F29C35EF77D}"/>
  </bookViews>
  <sheets>
    <sheet name="งบฐานะการเงิน Q1_68" sheetId="1" r:id="rId1"/>
    <sheet name="เปลี่ยนแปลงรวม" sheetId="2" r:id="rId2"/>
    <sheet name="เปลี่ยนแปลงเฉพาะ" sheetId="3" r:id="rId3"/>
    <sheet name="งบกำไรขาดทุน Q1_68" sheetId="4" r:id="rId4"/>
    <sheet name="งบกระแส" sheetId="5" r:id="rId5"/>
  </sheets>
  <definedNames>
    <definedName name="a">#REF!</definedName>
    <definedName name="_xlnm.Database" localSheetId="4">#REF!</definedName>
    <definedName name="_xlnm.Database">#REF!</definedName>
    <definedName name="OLE_LINK3" localSheetId="4">งบกระแส!$A$117</definedName>
    <definedName name="prattana" localSheetId="4">งบกระแส!$A$1:$M$118</definedName>
    <definedName name="_xlnm.Print_Area" localSheetId="2">เปลี่ยนแปลงเฉพาะ!$A$1:$V$42</definedName>
    <definedName name="_xlnm.Print_Area" localSheetId="1">เปลี่ยนแปลงรวม!$A$1:$AB$49</definedName>
    <definedName name="_xlnm.Print_Area" localSheetId="4">งบกระแส!$A$1:$M$119</definedName>
    <definedName name="_xlnm.Print_Area" localSheetId="0">'งบฐานะการเงิน Q1_68'!$A$1:$L$146</definedName>
    <definedName name="wrn.PL_projection." hidden="1">{"PL_2000",#N/A,FALSE,"P&amp;L";"PL_2001-2004",#N/A,FALSE,"P&amp;L"}</definedName>
    <definedName name="wrn.projection." hidden="1">{"PL_2000",#N/A,FALSE,"BS";"PL_2001-2004",#N/A,FALSE,"BS";"BS_2000",#N/A,FALSE,"BS";"BS_2001-2004",#N/A,FALSE,"BS";"CF_2000",#N/A,FALSE,"BS";"CF_2001-2004",#N/A,FALSE,"BS"}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1" i="2" l="1"/>
  <c r="R34" i="3" l="1"/>
  <c r="T34" i="3" s="1"/>
  <c r="V34" i="3" s="1"/>
  <c r="R19" i="3"/>
  <c r="V19" i="3" s="1"/>
  <c r="V18" i="3"/>
  <c r="V17" i="3"/>
  <c r="V16" i="2"/>
  <c r="X16" i="2" s="1"/>
  <c r="AB16" i="2" s="1"/>
  <c r="L108" i="1"/>
  <c r="J109" i="1"/>
  <c r="J108" i="1"/>
  <c r="H108" i="1"/>
  <c r="F109" i="1"/>
  <c r="F108" i="1"/>
  <c r="L59" i="1"/>
  <c r="J60" i="1"/>
  <c r="J59" i="1"/>
  <c r="H59" i="1"/>
  <c r="F60" i="1"/>
  <c r="F59" i="1"/>
  <c r="T32" i="3" l="1"/>
  <c r="K90" i="5"/>
  <c r="K120" i="5" l="1"/>
  <c r="G120" i="5"/>
  <c r="G90" i="5" l="1"/>
  <c r="P90" i="5" l="1"/>
  <c r="O90" i="5"/>
  <c r="M86" i="5"/>
  <c r="K86" i="5"/>
  <c r="I86" i="5"/>
  <c r="G86" i="5"/>
  <c r="M76" i="5"/>
  <c r="K76" i="5"/>
  <c r="I76" i="5"/>
  <c r="G76" i="5"/>
  <c r="I65" i="5"/>
  <c r="G65" i="5"/>
  <c r="G64" i="5"/>
  <c r="M8" i="5"/>
  <c r="M65" i="5" s="1"/>
  <c r="K8" i="5"/>
  <c r="K65" i="5" s="1"/>
  <c r="K7" i="5"/>
  <c r="K64" i="5" s="1"/>
  <c r="L78" i="4" l="1"/>
  <c r="J78" i="4"/>
  <c r="H78" i="4"/>
  <c r="L72" i="4"/>
  <c r="J72" i="4"/>
  <c r="H72" i="4"/>
  <c r="F72" i="4"/>
  <c r="H61" i="4"/>
  <c r="F61" i="4"/>
  <c r="F60" i="4"/>
  <c r="A54" i="4"/>
  <c r="F78" i="4"/>
  <c r="Z29" i="2" s="1"/>
  <c r="Z33" i="2" s="1"/>
  <c r="F121" i="1" s="1"/>
  <c r="L28" i="4"/>
  <c r="H28" i="4"/>
  <c r="J28" i="4"/>
  <c r="F28" i="4"/>
  <c r="L20" i="4"/>
  <c r="J20" i="4"/>
  <c r="H20" i="4"/>
  <c r="F20" i="4"/>
  <c r="L9" i="4"/>
  <c r="L61" i="4" s="1"/>
  <c r="J9" i="4"/>
  <c r="J61" i="4" s="1"/>
  <c r="J8" i="4"/>
  <c r="J60" i="4" s="1"/>
  <c r="T36" i="3"/>
  <c r="J119" i="1" s="1"/>
  <c r="P36" i="3"/>
  <c r="J117" i="1" s="1"/>
  <c r="N36" i="3"/>
  <c r="L36" i="3"/>
  <c r="J36" i="3"/>
  <c r="H36" i="3"/>
  <c r="F36" i="3"/>
  <c r="J115" i="1" s="1"/>
  <c r="D36" i="3"/>
  <c r="J114" i="1" s="1"/>
  <c r="A36" i="3"/>
  <c r="R31" i="3"/>
  <c r="V31" i="3" s="1"/>
  <c r="V30" i="3"/>
  <c r="V29" i="3"/>
  <c r="V26" i="3"/>
  <c r="A26" i="3"/>
  <c r="P24" i="3"/>
  <c r="N24" i="3"/>
  <c r="L24" i="3"/>
  <c r="J24" i="3"/>
  <c r="H24" i="3"/>
  <c r="F24" i="3"/>
  <c r="D24" i="3"/>
  <c r="A24" i="3"/>
  <c r="T22" i="3"/>
  <c r="T20" i="3" s="1"/>
  <c r="R24" i="3"/>
  <c r="V14" i="3"/>
  <c r="A14" i="3"/>
  <c r="A5" i="3"/>
  <c r="A4" i="4" s="1"/>
  <c r="N33" i="2"/>
  <c r="F117" i="1" s="1"/>
  <c r="L33" i="2"/>
  <c r="J33" i="2"/>
  <c r="H33" i="2"/>
  <c r="F33" i="2"/>
  <c r="F115" i="1" s="1"/>
  <c r="D33" i="2"/>
  <c r="F114" i="1" s="1"/>
  <c r="T31" i="2"/>
  <c r="R29" i="2"/>
  <c r="R33" i="2" s="1"/>
  <c r="V28" i="2"/>
  <c r="P28" i="2"/>
  <c r="V27" i="2"/>
  <c r="X27" i="2" s="1"/>
  <c r="AB27" i="2" s="1"/>
  <c r="V26" i="2"/>
  <c r="X26" i="2" s="1"/>
  <c r="AB26" i="2" s="1"/>
  <c r="V23" i="2"/>
  <c r="X23" i="2" s="1"/>
  <c r="Z21" i="2"/>
  <c r="T21" i="2"/>
  <c r="R21" i="2"/>
  <c r="N21" i="2"/>
  <c r="L21" i="2"/>
  <c r="J21" i="2"/>
  <c r="H21" i="2"/>
  <c r="F21" i="2"/>
  <c r="D21" i="2"/>
  <c r="V19" i="2"/>
  <c r="X19" i="2" s="1"/>
  <c r="AB19" i="2" s="1"/>
  <c r="V18" i="2"/>
  <c r="P18" i="2"/>
  <c r="P21" i="2" s="1"/>
  <c r="V17" i="2"/>
  <c r="X17" i="2" s="1"/>
  <c r="AB17" i="2" s="1"/>
  <c r="V13" i="2"/>
  <c r="L120" i="1"/>
  <c r="L122" i="1" s="1"/>
  <c r="H120" i="1"/>
  <c r="H122" i="1" s="1"/>
  <c r="L79" i="1"/>
  <c r="J79" i="1"/>
  <c r="H79" i="1"/>
  <c r="F79" i="1"/>
  <c r="L74" i="1"/>
  <c r="H74" i="1"/>
  <c r="J74" i="1"/>
  <c r="F74" i="1"/>
  <c r="H58" i="1"/>
  <c r="H107" i="1" s="1"/>
  <c r="F58" i="1"/>
  <c r="F107" i="1" s="1"/>
  <c r="A54" i="1"/>
  <c r="A103" i="1" s="1"/>
  <c r="A53" i="1"/>
  <c r="A102" i="1" s="1"/>
  <c r="A52" i="1"/>
  <c r="A101" i="1" s="1"/>
  <c r="L43" i="1"/>
  <c r="H43" i="1"/>
  <c r="J43" i="1"/>
  <c r="F43" i="1"/>
  <c r="L28" i="1"/>
  <c r="H28" i="1"/>
  <c r="J28" i="1"/>
  <c r="F28" i="1"/>
  <c r="L8" i="1"/>
  <c r="L58" i="1" s="1"/>
  <c r="L107" i="1" s="1"/>
  <c r="J8" i="1"/>
  <c r="J58" i="1" s="1"/>
  <c r="J107" i="1" s="1"/>
  <c r="X18" i="2" l="1"/>
  <c r="AB18" i="2" s="1"/>
  <c r="V31" i="2"/>
  <c r="X31" i="2" s="1"/>
  <c r="AB31" i="2" s="1"/>
  <c r="T29" i="2"/>
  <c r="T33" i="2" s="1"/>
  <c r="L29" i="4"/>
  <c r="L32" i="4" s="1"/>
  <c r="L34" i="4" s="1"/>
  <c r="M11" i="5" s="1"/>
  <c r="M25" i="5" s="1"/>
  <c r="M43" i="5" s="1"/>
  <c r="M47" i="5" s="1"/>
  <c r="M89" i="5" s="1"/>
  <c r="M91" i="5" s="1"/>
  <c r="M121" i="5" s="1"/>
  <c r="H29" i="4"/>
  <c r="H32" i="4" s="1"/>
  <c r="H34" i="4" s="1"/>
  <c r="I11" i="5" s="1"/>
  <c r="I25" i="5" s="1"/>
  <c r="I43" i="5" s="1"/>
  <c r="I47" i="5" s="1"/>
  <c r="I89" i="5" s="1"/>
  <c r="I91" i="5" s="1"/>
  <c r="I121" i="5" s="1"/>
  <c r="V22" i="3"/>
  <c r="X28" i="2"/>
  <c r="AB28" i="2" s="1"/>
  <c r="V21" i="2"/>
  <c r="H80" i="1"/>
  <c r="H123" i="1" s="1"/>
  <c r="F44" i="1"/>
  <c r="L80" i="1"/>
  <c r="L123" i="1" s="1"/>
  <c r="L44" i="1"/>
  <c r="F80" i="1"/>
  <c r="H44" i="1"/>
  <c r="A56" i="4"/>
  <c r="A4" i="5"/>
  <c r="A60" i="5" s="1"/>
  <c r="J44" i="1"/>
  <c r="J29" i="4"/>
  <c r="J32" i="4" s="1"/>
  <c r="J34" i="4" s="1"/>
  <c r="K11" i="5" s="1"/>
  <c r="K25" i="5" s="1"/>
  <c r="K43" i="5" s="1"/>
  <c r="K47" i="5" s="1"/>
  <c r="K89" i="5" s="1"/>
  <c r="K91" i="5" s="1"/>
  <c r="J80" i="1"/>
  <c r="F29" i="4"/>
  <c r="F32" i="4" s="1"/>
  <c r="F34" i="4" s="1"/>
  <c r="G11" i="5" s="1"/>
  <c r="G25" i="5" s="1"/>
  <c r="G43" i="5" s="1"/>
  <c r="G47" i="5" s="1"/>
  <c r="G89" i="5" s="1"/>
  <c r="G91" i="5" s="1"/>
  <c r="V20" i="3"/>
  <c r="T24" i="3"/>
  <c r="X13" i="2"/>
  <c r="AB23" i="2"/>
  <c r="AD23" i="2" s="1"/>
  <c r="H36" i="4" l="1"/>
  <c r="H63" i="4"/>
  <c r="H74" i="4" s="1"/>
  <c r="H77" i="4" s="1"/>
  <c r="H79" i="4" s="1"/>
  <c r="L36" i="4"/>
  <c r="L43" i="4" s="1"/>
  <c r="V29" i="2"/>
  <c r="V33" i="2" s="1"/>
  <c r="F119" i="1" s="1"/>
  <c r="G121" i="5"/>
  <c r="O91" i="5"/>
  <c r="P91" i="5"/>
  <c r="K121" i="5"/>
  <c r="L63" i="4"/>
  <c r="L74" i="4" s="1"/>
  <c r="L77" i="4" s="1"/>
  <c r="L79" i="4" s="1"/>
  <c r="V24" i="3"/>
  <c r="H151" i="1"/>
  <c r="L151" i="1"/>
  <c r="F36" i="4"/>
  <c r="F63" i="4"/>
  <c r="F74" i="4" s="1"/>
  <c r="F77" i="4" s="1"/>
  <c r="F79" i="4" s="1"/>
  <c r="X21" i="2"/>
  <c r="AB13" i="2"/>
  <c r="AB21" i="2" s="1"/>
  <c r="J63" i="4"/>
  <c r="J74" i="4" s="1"/>
  <c r="J77" i="4" s="1"/>
  <c r="J79" i="4" s="1"/>
  <c r="J36" i="4"/>
  <c r="H40" i="4" l="1"/>
  <c r="H43" i="4"/>
  <c r="H38" i="4"/>
  <c r="L38" i="4"/>
  <c r="L40" i="4"/>
  <c r="R32" i="3"/>
  <c r="J43" i="4"/>
  <c r="J40" i="4"/>
  <c r="J38" i="4"/>
  <c r="P29" i="2"/>
  <c r="F43" i="4"/>
  <c r="F40" i="4"/>
  <c r="F38" i="4"/>
  <c r="V32" i="3" l="1"/>
  <c r="V36" i="3" s="1"/>
  <c r="R36" i="3"/>
  <c r="J118" i="1" s="1"/>
  <c r="J120" i="1" s="1"/>
  <c r="J122" i="1" s="1"/>
  <c r="P33" i="2"/>
  <c r="F118" i="1" s="1"/>
  <c r="F120" i="1" s="1"/>
  <c r="F122" i="1" s="1"/>
  <c r="X29" i="2"/>
  <c r="J123" i="1" l="1"/>
  <c r="J151" i="1" s="1"/>
  <c r="W36" i="3"/>
  <c r="AB29" i="2"/>
  <c r="AB33" i="2" s="1"/>
  <c r="AD33" i="2" s="1"/>
  <c r="X33" i="2"/>
  <c r="F123" i="1"/>
  <c r="F151" i="1" s="1"/>
</calcChain>
</file>

<file path=xl/sharedStrings.xml><?xml version="1.0" encoding="utf-8"?>
<sst xmlns="http://schemas.openxmlformats.org/spreadsheetml/2006/main" count="366" uniqueCount="238">
  <si>
    <t>บริษัท บรุ๊คเคอร์ กรุ๊ป จำกัด (มหาชน) และบริษัทย่อย</t>
  </si>
  <si>
    <t>งบฐานะการเงิน</t>
  </si>
  <si>
    <t>บาท</t>
  </si>
  <si>
    <t>งบการเงินรวม</t>
  </si>
  <si>
    <t>หมายเหตุ</t>
  </si>
  <si>
    <t>31 มีนาคม 2568</t>
  </si>
  <si>
    <t>31 ธันวาคม 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</si>
  <si>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</si>
  <si>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</si>
  <si>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</si>
  <si>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ลูกหนี้การค้า-สุทธิ</t>
  </si>
  <si>
    <t xml:space="preserve">กิจการอื่น  </t>
  </si>
  <si>
    <t>กิจการที่เกี่ยวข้องกัน</t>
  </si>
  <si>
    <t>ลูกหนี้หมุนเวียนอื่น</t>
  </si>
  <si>
    <t>กิจการอื่น</t>
  </si>
  <si>
    <t>สินค้าคงเหลือ</t>
  </si>
  <si>
    <t>เงินให้กู้ยืม</t>
  </si>
  <si>
    <t xml:space="preserve">บุคคลและกิจการอื่น  </t>
  </si>
  <si>
    <t>สินทรัพย์ทางการเงินหมุนเวียนอื่น</t>
  </si>
  <si>
    <t>สินทรัพย์หมุนเวียนอื่น</t>
  </si>
  <si>
    <t>ภาษีมูลค่าเพิ่ม - สุทธิ</t>
  </si>
  <si>
    <t>ภาษีเงินได้นิติบุคคลจ่ายล่วงหน้า</t>
  </si>
  <si>
    <t>ภาษีเงินได้ถูกหัก ณ ที่จ่าย</t>
  </si>
  <si>
    <t xml:space="preserve">          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</si>
  <si>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</si>
  <si>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</si>
  <si>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เงินลงทุนในบริษัทร่วมและการร่วมค้า</t>
  </si>
  <si>
    <t>สินทรัพย์ทางการเงินไม่หมุนเวียนอื่น</t>
  </si>
  <si>
    <t>เงินให้กู้ยืมระยะยาว</t>
  </si>
  <si>
    <t>อสังหาริมทรัพย์เพื่อการลงทุน</t>
  </si>
  <si>
    <t>อาคาร และอุปกรณ์-สุทธิ</t>
  </si>
  <si>
    <t>ที่ดินรอการพัฒนา</t>
  </si>
  <si>
    <t>สินทรัพย์สิทธิการใช้</t>
  </si>
  <si>
    <t>สินทรัพย์ไม่มีตัวตน - NFTs</t>
  </si>
  <si>
    <t>สินทรัพย์ไม่มีตัวตน - สินทรัพย์ดิจิทัล</t>
  </si>
  <si>
    <t>สินทรัพย์ภาษีเงินได้รอตัดบัญชี</t>
  </si>
  <si>
    <t>สินทรัพย์ไม่หมุนเวียนอื่น</t>
  </si>
  <si>
    <t xml:space="preserve">          รวมสินทรัพย์ไม่หมุนเวียน</t>
  </si>
  <si>
    <t>รวมสินทรัพย์</t>
  </si>
  <si>
    <t>ลงชื่อ ...............................................................  กรรมการ</t>
  </si>
  <si>
    <t>ลงชื่อ ..............................................................  กรรมการ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</si>
  <si>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</si>
  <si>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</si>
  <si>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</si>
  <si>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เจ้าหนี้หมุนเวียนอื่น</t>
  </si>
  <si>
    <t>เงินกู้ยืม</t>
  </si>
  <si>
    <t>ภาษีเงินได้นิติบุคคลค้างจ่าย</t>
  </si>
  <si>
    <t xml:space="preserve"> - ที่ถึงกำหนดชำระภายในหนึ่งปี</t>
  </si>
  <si>
    <t>หนี้สินหมุนเวียนอื่น</t>
  </si>
  <si>
    <t>ภาษีขายที่ยังไม่ถึงกำหนด</t>
  </si>
  <si>
    <t>อื่น ๆ</t>
  </si>
  <si>
    <t xml:space="preserve">          รวมหนี้สินหมุนเวียน</t>
  </si>
  <si>
    <t>หนี้สินไม่หมุนเวียน</t>
  </si>
  <si>
    <t xml:space="preserve"> - สำหรับผลประโยชน์พนักงาน</t>
  </si>
  <si>
    <t xml:space="preserve">          รวมหนี้สินไม่หมุนเวียน</t>
  </si>
  <si>
    <t xml:space="preserve">                    รวมหนี้สิน</t>
  </si>
  <si>
    <t>ส่วนของผู้ถือหุ้น</t>
  </si>
  <si>
    <t xml:space="preserve">ทุนเรือนหุ้น - มูลค่าหุ้นละ 0.125 บาท </t>
  </si>
  <si>
    <t xml:space="preserve">    ทุนจดทะเบียน</t>
  </si>
  <si>
    <t xml:space="preserve">    ทุนที่ออกและชำระเต็มมูลค่าแล้ว</t>
  </si>
  <si>
    <t>ส่วนเกินมูลค่าหุ้นสามัญที่ออกจำหน่าย</t>
  </si>
  <si>
    <r>
      <t>กำไรสะสม</t>
    </r>
    <r>
      <rPr>
        <sz val="11"/>
        <rFont val="Angsana New"/>
        <family val="1"/>
      </rPr>
      <t/>
    </r>
  </si>
  <si>
    <t>จัดสรรแล้ว - สำรองตามกฎหมาย</t>
  </si>
  <si>
    <t>ยังไม่ได้จัดสรร</t>
  </si>
  <si>
    <t>องค์ประกอบอื่นของส่วนของผู้ถือหุ้น</t>
  </si>
  <si>
    <t xml:space="preserve">          รวมส่วนของบริษัทใหญ่</t>
  </si>
  <si>
    <t>ส่วนได้เสียที่ไม่มีอำนาจควบคุม</t>
  </si>
  <si>
    <t xml:space="preserve">                    รวมส่วนของผู้ถือหุ้น</t>
  </si>
  <si>
    <t>รวมหนี้สินและส่วนของผู้ถือหุ้น</t>
  </si>
  <si>
    <t>Check</t>
  </si>
  <si>
    <t>งบการเปลี่ยนแปลงส่วนของผู้ถือหุ้น</t>
  </si>
  <si>
    <t>ขาดทุนที่ยังไม่เกิดขึ้น</t>
  </si>
  <si>
    <t>เงินรับล่วงหน้า</t>
  </si>
  <si>
    <t>กำไรสะสม</t>
  </si>
  <si>
    <t>ส่วนได้เสีย</t>
  </si>
  <si>
    <t>ส่วนเกิน</t>
  </si>
  <si>
    <t>ผลต่างของอัตรา</t>
  </si>
  <si>
    <t>ผลกำไร(ขาดทุน)จาก</t>
  </si>
  <si>
    <t>รวมองค์ประกอบอื่น</t>
  </si>
  <si>
    <t>รวมส่วนของ</t>
  </si>
  <si>
    <t>ที่ไม่มี</t>
  </si>
  <si>
    <t>ทุนเรือนหุ้นที่ออก</t>
  </si>
  <si>
    <t>(ส่วนต่ำ)</t>
  </si>
  <si>
    <t>จากการเปลี่ยนแปลง</t>
  </si>
  <si>
    <t>ค่าหุ้นสามัญ</t>
  </si>
  <si>
    <t>จัดสรรแล้วเป็น</t>
  </si>
  <si>
    <t>แลกเปลี่ยนจากการ</t>
  </si>
  <si>
    <t>การประมาณการตามหลัก</t>
  </si>
  <si>
    <t>ของ</t>
  </si>
  <si>
    <t>บริษัทใหญ่</t>
  </si>
  <si>
    <t>อำนาจ</t>
  </si>
  <si>
    <t>และชำระแล้ว</t>
  </si>
  <si>
    <t>มูลค่าหุ้นสามัญ</t>
  </si>
  <si>
    <t>มูลค่าเงินลงทุน</t>
  </si>
  <si>
    <t>สำรองตามกฎหมาย</t>
  </si>
  <si>
    <t>แปลงค่างบการเงิน</t>
  </si>
  <si>
    <t>คณิตศาสตร์ประกันภัย</t>
  </si>
  <si>
    <t>ควบคุม</t>
  </si>
  <si>
    <t>รวม</t>
  </si>
  <si>
    <t>ยอดคงเหลือ ณ วันที่  1 มกราคม 2567</t>
  </si>
  <si>
    <t>การเปลี่ยนแปลงในส่วนของผู้ถือหุ้น</t>
  </si>
  <si>
    <t xml:space="preserve">     เพิ่มทุนจากการใช้สิทธิตามใบสำคัญแสดงสิทธิ</t>
  </si>
  <si>
    <t xml:space="preserve">      จ่ายเงินปันผล </t>
  </si>
  <si>
    <t xml:space="preserve">      จัดสรรกำไรสะสมเป็นสำรองตามกฎหมาย</t>
  </si>
  <si>
    <t>ยอดคงเหลือ ณ วันที่  1 มกราคม 2568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</si>
  <si>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</si>
  <si>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</si>
  <si>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ยอดคงเหลือ ณ วันที่ 31 มีนาคม 2568</t>
  </si>
  <si>
    <t>ลงชื่อ ..........................................................……......  กรรมการ</t>
  </si>
  <si>
    <t>ผลต่างจาก</t>
  </si>
  <si>
    <t>องค์ประกอบอื่น</t>
  </si>
  <si>
    <t>กำไร(ขาดทุน)สะสม</t>
  </si>
  <si>
    <t>ของส่วนของผู้ถือหุ้น</t>
  </si>
  <si>
    <t>การแปลงค่า</t>
  </si>
  <si>
    <t>งบการเงิน</t>
  </si>
  <si>
    <t xml:space="preserve">      จ่ายเงินปันผล</t>
  </si>
  <si>
    <t>งบกำไรขาดทุน</t>
  </si>
  <si>
    <t xml:space="preserve"> </t>
  </si>
  <si>
    <t>รายได้</t>
  </si>
  <si>
    <t>รายได้จากการบริการ</t>
  </si>
  <si>
    <t>รายได้จากการขายสินทรัพย์ดิจิทัล</t>
  </si>
  <si>
    <t>กำไรที่ยังไม่เกิดขึ้นจากการวัดมูลค่าสินทรัพย์ทางการเงินอื่น</t>
  </si>
  <si>
    <t>รายได้จากสินค้าคงเหลือสินทรัพย์ดิจิทัล</t>
  </si>
  <si>
    <t>ดอกเบี้ยรับ</t>
  </si>
  <si>
    <t>รายได้อื่น</t>
  </si>
  <si>
    <t>กำไรจากอัตราแลกเปลี่ยน</t>
  </si>
  <si>
    <t xml:space="preserve">         รวมรายได้</t>
  </si>
  <si>
    <t>ค่าใช้จ่าย</t>
  </si>
  <si>
    <t>ต้นทุนบริการ</t>
  </si>
  <si>
    <t xml:space="preserve">   - ต้นทุนขายสินทรัพย์ดิจิทัล</t>
  </si>
  <si>
    <t>ค่าใช้จ่ายในการบริหาร</t>
  </si>
  <si>
    <t>ขาดทุนที่ยังไม่เกิดขึ้นจากการวัดมูลค่าสินทรัพย์ทางการเงินอื่น</t>
  </si>
  <si>
    <t xml:space="preserve">          รวมค่าใช้จ่าย</t>
  </si>
  <si>
    <t>กำไร(ขาดทุน)จากกิจกรรมดำเนินงาน</t>
  </si>
  <si>
    <t>ต้นทุนทางการเงิน</t>
  </si>
  <si>
    <t>ส่วนแบ่งกำไร (ขาดทุน) จากเงินลงทุนในบริษัทร่วมและร่วมค้า</t>
  </si>
  <si>
    <t>กำไรก่อนค่าใช้จ่ายภาษีเงินได้</t>
  </si>
  <si>
    <t>รายได้(ค่าใช้จ่าย)ภาษีเงินได้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</si>
  <si>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</si>
  <si>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</si>
  <si>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</si>
  <si>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กำไร(ขาดทุน)ต่อหุ้นขั้นพื้นฐาน</t>
  </si>
  <si>
    <t>กำไร(ขาดทุน) ต่อหุ้น (บาท)</t>
  </si>
  <si>
    <t>จำนวนหุ้นสามัญถัวเฉลี่ยถ่วงน้ำหนัก (หุ้น)</t>
  </si>
  <si>
    <t>กำไร(ขาดทุน)ต่อหุ้นปรับลด</t>
  </si>
  <si>
    <t>งบกำไรขาดทุนเบ็ดเสร็จ</t>
  </si>
  <si>
    <t>กำไร (ขาดทุน) เบ็ดเสร็จอื่น</t>
  </si>
  <si>
    <t>รายการที่จะถูกจัดประเภทรายการใหม่เข้าไปไว้ในกำไรหรือขาดทุนในภายหลัง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</si>
  <si>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</si>
  <si>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รายการที่จะไม่ถูกจัดประเภทรายการใหม่เข้าไปไว้ในกำไรหรือขาดทุนในภายหลัง</t>
  </si>
  <si>
    <t>ภาษีเงินได้ที่เกี่ยวข้องกับองค์ประกอบอื่นของส่วนของผู้ถือหุ้น</t>
  </si>
  <si>
    <t>การแบ่งปันกำไรขาดทุนเบ็ดเสร็จรวม</t>
  </si>
  <si>
    <t>(ยังไม่ได้ตรวจสอบ / สอบทานแล้ว)</t>
  </si>
  <si>
    <t>งบกระแสเงินสด</t>
  </si>
  <si>
    <t>กระแสเงินสดจากกิจกรรมดำเนินงาน</t>
  </si>
  <si>
    <t xml:space="preserve">กำไร (ขาดทุน) </t>
  </si>
  <si>
    <t>รายการปรับกระทบกำไรสุทธิเป็นเงินสดรับ(จ่าย)</t>
  </si>
  <si>
    <t>ค่าเสื่อมราคา</t>
  </si>
  <si>
    <t>13,14,16</t>
  </si>
  <si>
    <t>ส่วนแบ่งขาดทุนจากเงินลงทุนในบริษัทร่วม</t>
  </si>
  <si>
    <t>ขาดทุน (กำไร) ที่ยังไม่เกิดขึ้นจากการวัดมูลค่าสินทรัพย์ทางการเงินอื่น</t>
  </si>
  <si>
    <t>ขาดทุน (กำไร) จากมูลค่าสินค้าคงเหลือลดลง (โอนกลับ)</t>
  </si>
  <si>
    <t xml:space="preserve">ขาดทุน (กำไร) จากสินค้าคงเหลือสินทรัพย์ดิจิทัล </t>
  </si>
  <si>
    <t>เงินปันผลรับจากบริษัทอื่น</t>
  </si>
  <si>
    <t>ผลประโยชน์พนักงาน</t>
  </si>
  <si>
    <t>ค่าใช้จ่ายภาษีเงินได้ของงวดปัจจุบัน</t>
  </si>
  <si>
    <t>ค่าใช้จ่าย (รายได้) ภาษีตัดบัญชี</t>
  </si>
  <si>
    <t>กำไร (ขาดทุน) ก่อนการเปลี่ยนแปลงในสินทรัพย์และหนี้สินดำเนินงาน</t>
  </si>
  <si>
    <t>สินทรัพย์ดำเนินงาน (เพิ่มขึ้น) ลดลง</t>
  </si>
  <si>
    <t xml:space="preserve">ลูกหนี้การค้า - กิจการอื่น  </t>
  </si>
  <si>
    <t>ลูกหนี้การค้า - กิจการที่เกี่ยวข้องกัน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</si>
  <si>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</si>
  <si>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</si>
  <si>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หนี้สินดำเนินงาน เพิ่มขึ้น (ลดลง)</t>
  </si>
  <si>
    <t>เจ้าหนี้การค้า -กิจการอื่น</t>
  </si>
  <si>
    <t>เจ้าหนี้การค้า -กิจการที่เกี่ยวข้องกัน</t>
  </si>
  <si>
    <t>เจ้าหนี้หมุนเวียนอื่น -กิจการอื่น</t>
  </si>
  <si>
    <t>เจ้าหนี้หมุนเวียนอื่น -กิจการที่เกี่ยวข้องกัน</t>
  </si>
  <si>
    <t>หนี้สินไม่หมุนเวียนอื่น</t>
  </si>
  <si>
    <t>เงินสดจากการดำเนินงาน</t>
  </si>
  <si>
    <t>จ่ายดอกเบี้ย</t>
  </si>
  <si>
    <t>จ่ายภาษีเงินได้</t>
  </si>
  <si>
    <t>เงินสดจ่ายผลประโชยน์พนักงาน</t>
  </si>
  <si>
    <t xml:space="preserve">เงินสดสุทธิได้มา (ใช้ไป) จากกิจกรรมดำเนินงาน </t>
  </si>
  <si>
    <t>หมายเหตุประกอบงบการเงินระหว่างกาลถือเป็นส่วนหนึ่งของงบการเงินระหว่างกาลนี้</t>
  </si>
  <si>
    <t>กระแสเงินสดจากกิจกรรมลงทุน</t>
  </si>
  <si>
    <t>เงินลงทุนบริษัทย่อย (เพิ่มขึ้น) ลดลง</t>
  </si>
  <si>
    <t>เงินลงทุนในบริษัทร่วม (เพิ่มขึ้น) ลดลง</t>
  </si>
  <si>
    <t>สินทรัพย์ทางการเงินไม่หมุนเวียนอื่น (เพิ่มขึ้น) ลดลง</t>
  </si>
  <si>
    <t>ซื้ออาคารและอุปกรณ์</t>
  </si>
  <si>
    <t>สินทรัพย์ไม่มีตัวตน (เพิ่มขึ้น) ลงดลง</t>
  </si>
  <si>
    <t>สินทรัพย์สิทธิการใช้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</si>
  <si>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</si>
  <si>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</si>
  <si>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เงินสดสุทธิได้มา (ใช้ไป) จากกิจกรรมลงทุน</t>
  </si>
  <si>
    <t>กระแสเงินสดจากกิจกรรมจัดหาเงิน</t>
  </si>
  <si>
    <t>เพิ่มทุนจากการใช้สิทธิตามใบสำคัญแสดงสิทธิ</t>
  </si>
  <si>
    <t>เงินกู้ยืมระยะสั้นจากสถาบันการเงิน เพิ่มขึ้น (ลดลง)</t>
  </si>
  <si>
    <t>เงินกู้ยืมจาก - กิจการที่เกี่ยวข้องกัน เพิ่มขึ้น (ลดลง)</t>
  </si>
  <si>
    <t>เงินสดจ่ายหนี้สินตามสัญญาเช่า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</si>
  <si>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</si>
  <si>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</si>
  <si>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จ่ายเงินปันผลให้กับผู้ถือหุ้นของบริษัท</t>
  </si>
  <si>
    <t>เงินสดสุทธิได้มา (ใช้ไป) จากกิจกรรมจัดหาเงิน</t>
  </si>
  <si>
    <t>ผลต่างจากการแปลงค่างบการเงิน</t>
  </si>
  <si>
    <t>เงินสดและรายการเทียบเท่าเงินสด เพิ่มขึ้น (ลดลง) สุทธิ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</si>
  <si>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</si>
  <si>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</si>
  <si>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ข้อมูลเพิ่มเติมเกี่ยวกับ กิจกรรมดำเนินงาน กิจกรรมลงทุน และกิจกรรมจัดหาเงินที่ไม่กระทบเงินสด</t>
  </si>
  <si>
    <t>สินค้าคงเหลือสินทรัพย์ดิจิทัล  เพิ่มขึ้น (ลดลง)</t>
  </si>
  <si>
    <t>สินทรัพย์ไม่มีตัวตน  เพิ่มขึ้น (ลดลง)</t>
  </si>
  <si>
    <t>เงินสดคงเหลือสิ้นงวด =</t>
  </si>
  <si>
    <t>TEST  ต้อง = 0</t>
  </si>
  <si>
    <t>สำหรับงวดสามเดือนสิ้นสุดวันที่ 31 มีนาคม 2568</t>
  </si>
  <si>
    <t>สำหรับงวดสามเดือนสิ้นสุดวันที่ 31 มีนาคม</t>
  </si>
  <si>
    <t>ที่ดินเพื่อการพัฒนา</t>
  </si>
  <si>
    <t>(ยังไม่ได้ตรวจสอบ/</t>
  </si>
  <si>
    <t>(ตรวจสอบแล้ว)</t>
  </si>
  <si>
    <t>สอบทานแล้ว)</t>
  </si>
  <si>
    <t xml:space="preserve">- หุ้นสามัญ  13,262,835,895  หุ้น </t>
  </si>
  <si>
    <t xml:space="preserve">- หุ้นสามัญ  10,800,820,471  หุ้น </t>
  </si>
  <si>
    <t>ยอดคงเหลือ ณ วันที่ 31 มีนาคม 2567</t>
  </si>
  <si>
    <t xml:space="preserve">      กำไรขาดทุนเบ็ดเสร็จรวมสำหรับงวด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</si>
  <si>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</si>
  <si>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</si>
  <si>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</si>
  <si>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</si>
  <si>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 xml:space="preserve">   - ขาดทุนจากมูลค่าสินค้าคงเหลือลดลง (กลับรายการ)</t>
  </si>
  <si>
    <t>ค่าเผื่อหนี้สงสัยจะสูญ(โอนกลับ)</t>
  </si>
  <si>
    <t>5 , 7</t>
  </si>
  <si>
    <t>งบการเงินเฉพาะกิจการ</t>
  </si>
  <si>
    <t>ณ วันที่ 31 มีนาคม 2568</t>
  </si>
  <si>
    <t xml:space="preserve">ประมาณการหนี้สินไม่หมุนเวียน </t>
  </si>
  <si>
    <t xml:space="preserve">หนี้สินจากสัญญาเช่าการเงิน </t>
  </si>
  <si>
    <t xml:space="preserve">      คณิตศาสตร์ประกันภัยไปยังกำไรสะสม</t>
  </si>
  <si>
    <t xml:space="preserve">ต้นทุนขาย </t>
  </si>
  <si>
    <t xml:space="preserve">ผลกำไร (ขาดทุน) จากการประมาณการ </t>
  </si>
  <si>
    <t xml:space="preserve">  ตามหลักคณิตศาสตร์ประกันภัย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</si>
</sst>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* #,##0.00_-;\-* #,##0.00_-;_-* &quot;-&quot;??_-;_-@_-"/>
    <numFmt numFmtId="165" formatCode="#,##0.00;\(#,##0.00\)"/>
    <numFmt numFmtId="166" formatCode="#,##0.0;\(#,##0.0\)"/>
    <numFmt numFmtId="167" formatCode="#,##0;\(#,##0\)"/>
    <numFmt numFmtId="168" formatCode="_-* #,##0_-;\-* #,##0_-;_-* &quot;-&quot;??_-;_-@_-"/>
    <numFmt numFmtId="169" formatCode="_(* #,##0.000_);_(* \(#,##0.000\);_(* &quot;-&quot;??_);_(@_)"/>
    <numFmt numFmtId="170" formatCode="_(* #,##0_);_(* \(#,##0\);_(* &quot;-&quot;??_);_(@_)"/>
  </numFmts>
  <fonts count="15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u/>
      <sz val="12"/>
      <name val="Angsana New"/>
      <family val="1"/>
    </font>
    <font>
      <sz val="11"/>
      <name val="Angsana New"/>
      <family val="1"/>
    </font>
    <font>
      <sz val="11"/>
      <name val="Angsana New"/>
      <family val="1"/>
      <charset val="222"/>
    </font>
    <font>
      <sz val="10"/>
      <name val="Angsana New"/>
      <family val="1"/>
    </font>
    <font>
      <sz val="12"/>
      <name val="Angsana New"/>
      <family val="1"/>
      <charset val="222"/>
    </font>
    <font>
      <sz val="10"/>
      <name val="Arial"/>
      <family val="2"/>
    </font>
    <font>
      <sz val="13"/>
      <name val="Angsana New"/>
      <family val="1"/>
    </font>
    <font>
      <sz val="12"/>
      <name val="AngsanaUPC"/>
      <family val="1"/>
      <charset val="222"/>
    </font>
    <font>
      <sz val="13"/>
      <name val="AngsanaUPC"/>
      <family val="1"/>
      <charset val="222"/>
    </font>
    <font>
      <sz val="10.5"/>
      <name val="Angsana New"/>
      <family val="1"/>
    </font>
    <font>
      <sz val="14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" fillId="0" borderId="0"/>
  </cellStyleXfs>
  <cellXfs count="125">
    <xf numFmtId="0" fontId="0" fillId="0" borderId="0" xfId="0"/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43" fontId="2" fillId="0" borderId="1" xfId="2" applyFont="1" applyFill="1" applyBorder="1" applyAlignment="1">
      <alignment horizontal="center" vertical="center"/>
    </xf>
    <xf numFmtId="43" fontId="2" fillId="0" borderId="0" xfId="2" applyFont="1" applyFill="1" applyAlignment="1">
      <alignment vertical="center"/>
    </xf>
    <xf numFmtId="43" fontId="7" fillId="0" borderId="0" xfId="2" applyFont="1" applyFill="1" applyAlignment="1">
      <alignment vertical="center"/>
    </xf>
    <xf numFmtId="43" fontId="2" fillId="0" borderId="0" xfId="2" applyFont="1" applyFill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 vertical="center"/>
    </xf>
    <xf numFmtId="165" fontId="5" fillId="0" borderId="0" xfId="2" applyNumberFormat="1" applyFont="1" applyFill="1" applyBorder="1" applyAlignment="1">
      <alignment horizontal="center" vertical="center"/>
    </xf>
    <xf numFmtId="165" fontId="2" fillId="0" borderId="1" xfId="2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0" fontId="2" fillId="0" borderId="0" xfId="2" applyNumberFormat="1" applyFont="1" applyFill="1" applyAlignment="1">
      <alignment horizontal="center" vertical="center"/>
    </xf>
    <xf numFmtId="43" fontId="7" fillId="0" borderId="0" xfId="2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vertical="center"/>
    </xf>
    <xf numFmtId="43" fontId="5" fillId="0" borderId="0" xfId="2" applyFont="1" applyFill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 vertical="center"/>
    </xf>
    <xf numFmtId="43" fontId="2" fillId="0" borderId="0" xfId="2" applyFont="1" applyFill="1" applyBorder="1" applyAlignment="1">
      <alignment horizontal="center" vertical="center"/>
    </xf>
    <xf numFmtId="43" fontId="7" fillId="0" borderId="1" xfId="2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/>
    </xf>
    <xf numFmtId="43" fontId="2" fillId="0" borderId="0" xfId="2" applyFont="1" applyFill="1" applyBorder="1" applyAlignment="1">
      <alignment vertical="center"/>
    </xf>
    <xf numFmtId="43" fontId="2" fillId="0" borderId="1" xfId="2" applyFont="1" applyFill="1" applyBorder="1" applyAlignment="1">
      <alignment vertical="center"/>
    </xf>
    <xf numFmtId="43" fontId="2" fillId="0" borderId="4" xfId="2" applyFont="1" applyFill="1" applyBorder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165" fontId="2" fillId="0" borderId="0" xfId="2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43" fontId="1" fillId="2" borderId="0" xfId="1" applyFont="1" applyFill="1" applyAlignment="1">
      <alignment vertical="center"/>
    </xf>
    <xf numFmtId="165" fontId="2" fillId="0" borderId="1" xfId="2" quotePrefix="1" applyNumberFormat="1" applyFont="1" applyFill="1" applyBorder="1" applyAlignment="1">
      <alignment horizontal="center" vertical="center"/>
    </xf>
    <xf numFmtId="165" fontId="2" fillId="0" borderId="0" xfId="2" quotePrefix="1" applyNumberFormat="1" applyFont="1" applyFill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 wrapText="1"/>
    </xf>
    <xf numFmtId="165" fontId="2" fillId="0" borderId="0" xfId="2" applyNumberFormat="1" applyFont="1" applyFill="1" applyAlignment="1">
      <alignment vertical="center"/>
    </xf>
    <xf numFmtId="43" fontId="2" fillId="0" borderId="0" xfId="2" applyFont="1" applyFill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3" fillId="2" borderId="0" xfId="0" applyFont="1" applyFill="1" applyAlignment="1">
      <alignment vertical="center"/>
    </xf>
    <xf numFmtId="43" fontId="2" fillId="0" borderId="2" xfId="2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2" applyNumberFormat="1" applyFont="1" applyFill="1" applyAlignment="1">
      <alignment vertical="center"/>
    </xf>
    <xf numFmtId="43" fontId="0" fillId="2" borderId="0" xfId="0" applyNumberFormat="1" applyFill="1" applyAlignment="1">
      <alignment vertical="center"/>
    </xf>
    <xf numFmtId="43" fontId="2" fillId="0" borderId="3" xfId="2" applyFont="1" applyFill="1" applyBorder="1" applyAlignment="1">
      <alignment vertical="center"/>
    </xf>
    <xf numFmtId="43" fontId="2" fillId="0" borderId="0" xfId="0" applyNumberFormat="1" applyFont="1" applyAlignment="1">
      <alignment horizontal="center" vertical="center"/>
    </xf>
    <xf numFmtId="165" fontId="5" fillId="0" borderId="0" xfId="2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43" fontId="14" fillId="2" borderId="0" xfId="1" applyFont="1" applyFill="1" applyAlignment="1">
      <alignment vertical="center"/>
    </xf>
    <xf numFmtId="165" fontId="2" fillId="0" borderId="5" xfId="2" applyNumberFormat="1" applyFont="1" applyFill="1" applyBorder="1" applyAlignment="1">
      <alignment horizontal="center" vertical="center"/>
    </xf>
    <xf numFmtId="165" fontId="13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left" vertical="center"/>
    </xf>
    <xf numFmtId="165" fontId="5" fillId="0" borderId="0" xfId="2" applyNumberFormat="1" applyFont="1" applyFill="1" applyAlignment="1">
      <alignment horizontal="center" vertical="center"/>
    </xf>
    <xf numFmtId="43" fontId="13" fillId="0" borderId="0" xfId="2" applyFont="1" applyFill="1" applyAlignment="1">
      <alignment horizontal="center" vertical="center"/>
    </xf>
    <xf numFmtId="43" fontId="13" fillId="0" borderId="1" xfId="2" applyFont="1" applyFill="1" applyBorder="1" applyAlignment="1">
      <alignment horizontal="center" vertical="center"/>
    </xf>
    <xf numFmtId="39" fontId="2" fillId="0" borderId="0" xfId="0" applyNumberFormat="1" applyFont="1" applyAlignment="1">
      <alignment vertical="center"/>
    </xf>
    <xf numFmtId="43" fontId="8" fillId="0" borderId="0" xfId="2" applyFont="1" applyFill="1" applyBorder="1" applyAlignment="1">
      <alignment vertical="center"/>
    </xf>
    <xf numFmtId="43" fontId="0" fillId="0" borderId="0" xfId="0" applyNumberFormat="1" applyAlignment="1">
      <alignment vertical="center"/>
    </xf>
    <xf numFmtId="49" fontId="2" fillId="0" borderId="0" xfId="2" applyNumberFormat="1" applyFont="1" applyFill="1" applyBorder="1" applyAlignment="1">
      <alignment horizontal="center" vertical="center"/>
    </xf>
    <xf numFmtId="167" fontId="2" fillId="0" borderId="0" xfId="0" applyNumberFormat="1" applyFont="1" applyAlignment="1">
      <alignment vertical="center"/>
    </xf>
    <xf numFmtId="43" fontId="0" fillId="0" borderId="0" xfId="1" applyFont="1" applyAlignment="1">
      <alignment vertical="center"/>
    </xf>
    <xf numFmtId="43" fontId="2" fillId="0" borderId="1" xfId="2" applyFont="1" applyFill="1" applyBorder="1" applyAlignment="1">
      <alignment horizontal="right" vertical="center"/>
    </xf>
    <xf numFmtId="43" fontId="2" fillId="0" borderId="3" xfId="2" applyFont="1" applyFill="1" applyBorder="1" applyAlignment="1">
      <alignment horizontal="right" vertical="center"/>
    </xf>
    <xf numFmtId="168" fontId="12" fillId="0" borderId="0" xfId="2" applyNumberFormat="1" applyFont="1" applyFill="1" applyBorder="1" applyAlignment="1">
      <alignment vertical="center"/>
    </xf>
    <xf numFmtId="43" fontId="12" fillId="0" borderId="0" xfId="2" applyFont="1" applyFill="1" applyAlignment="1">
      <alignment vertical="center"/>
    </xf>
    <xf numFmtId="43" fontId="12" fillId="0" borderId="0" xfId="2" applyFont="1" applyFill="1" applyBorder="1" applyAlignment="1">
      <alignment vertical="center"/>
    </xf>
    <xf numFmtId="43" fontId="2" fillId="0" borderId="0" xfId="2" applyFont="1" applyFill="1" applyBorder="1" applyAlignment="1">
      <alignment horizontal="right" vertical="center"/>
    </xf>
    <xf numFmtId="43" fontId="11" fillId="0" borderId="0" xfId="2" applyFont="1" applyFill="1" applyAlignment="1">
      <alignment vertical="center"/>
    </xf>
    <xf numFmtId="43" fontId="11" fillId="0" borderId="0" xfId="2" applyFont="1" applyFill="1" applyBorder="1" applyAlignment="1">
      <alignment vertical="center"/>
    </xf>
    <xf numFmtId="169" fontId="2" fillId="0" borderId="4" xfId="2" applyNumberFormat="1" applyFont="1" applyFill="1" applyBorder="1" applyAlignment="1">
      <alignment vertical="center"/>
    </xf>
    <xf numFmtId="170" fontId="2" fillId="0" borderId="6" xfId="2" applyNumberFormat="1" applyFont="1" applyFill="1" applyBorder="1" applyAlignment="1">
      <alignment vertical="center"/>
    </xf>
    <xf numFmtId="49" fontId="2" fillId="0" borderId="1" xfId="2" applyNumberFormat="1" applyFont="1" applyFill="1" applyBorder="1" applyAlignment="1">
      <alignment horizontal="center" vertical="center"/>
    </xf>
    <xf numFmtId="43" fontId="2" fillId="0" borderId="2" xfId="2" applyFont="1" applyFill="1" applyBorder="1" applyAlignment="1">
      <alignment horizontal="right" vertical="center"/>
    </xf>
    <xf numFmtId="166" fontId="2" fillId="0" borderId="0" xfId="0" applyNumberFormat="1" applyFont="1" applyAlignment="1">
      <alignment vertical="center"/>
    </xf>
    <xf numFmtId="0" fontId="2" fillId="0" borderId="1" xfId="2" quotePrefix="1" applyNumberFormat="1" applyFont="1" applyFill="1" applyBorder="1" applyAlignment="1">
      <alignment horizontal="center" vertical="center"/>
    </xf>
    <xf numFmtId="0" fontId="2" fillId="0" borderId="0" xfId="2" quotePrefix="1" applyNumberFormat="1" applyFont="1" applyFill="1" applyBorder="1" applyAlignment="1">
      <alignment horizontal="center" vertical="center"/>
    </xf>
    <xf numFmtId="43" fontId="2" fillId="0" borderId="0" xfId="1" applyFont="1" applyFill="1" applyAlignment="1">
      <alignment vertical="center"/>
    </xf>
    <xf numFmtId="43" fontId="2" fillId="3" borderId="0" xfId="2" applyFont="1" applyFill="1" applyAlignment="1">
      <alignment vertical="center"/>
    </xf>
    <xf numFmtId="43" fontId="2" fillId="0" borderId="5" xfId="2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166" fontId="11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3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quotePrefix="1" applyFont="1" applyAlignment="1">
      <alignment vertical="center"/>
    </xf>
    <xf numFmtId="43" fontId="2" fillId="0" borderId="4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center" vertical="center"/>
    </xf>
    <xf numFmtId="43" fontId="2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38" fontId="2" fillId="0" borderId="0" xfId="3" applyNumberFormat="1" applyFont="1" applyAlignment="1">
      <alignment vertical="center"/>
    </xf>
    <xf numFmtId="43" fontId="2" fillId="0" borderId="3" xfId="0" applyNumberFormat="1" applyFont="1" applyBorder="1" applyAlignment="1">
      <alignment horizontal="right" vertical="center"/>
    </xf>
    <xf numFmtId="165" fontId="10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43" fontId="12" fillId="0" borderId="0" xfId="0" applyNumberFormat="1" applyFont="1" applyAlignment="1">
      <alignment vertical="center"/>
    </xf>
    <xf numFmtId="167" fontId="12" fillId="0" borderId="0" xfId="0" applyNumberFormat="1" applyFont="1" applyAlignment="1">
      <alignment vertical="center"/>
    </xf>
    <xf numFmtId="165" fontId="1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39" fontId="11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0" borderId="1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165" fontId="2" fillId="0" borderId="2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 vertical="center"/>
    </xf>
    <xf numFmtId="43" fontId="2" fillId="0" borderId="1" xfId="2" applyFont="1" applyFill="1" applyBorder="1" applyAlignment="1">
      <alignment horizontal="center" vertical="center"/>
    </xf>
  </cellXfs>
  <cellStyles count="4">
    <cellStyle name="Comma" xfId="1" builtinId="3"/>
    <cellStyle name="Comma 2 2" xfId="2" xr:uid="{982450A0-7A13-4CF7-8AC3-1693A1F2B2B7}"/>
    <cellStyle name="Normal" xfId="0" builtinId="0"/>
    <cellStyle name="Normal 4" xfId="3" xr:uid="{9EBE2CE1-D933-4BF4-AEF3-3203F25F68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0FCBC-3718-4172-818D-59AB01175906}">
  <dimension ref="A1:N151"/>
  <sheetViews>
    <sheetView tabSelected="1" view="pageBreakPreview" zoomScale="110" zoomScaleNormal="100" zoomScaleSheetLayoutView="110" workbookViewId="0">
      <selection activeCell="F11" sqref="F11"/>
    </sheetView>
  </sheetViews>
  <sheetFormatPr defaultRowHeight="18" customHeight="1" x14ac:dyDescent="0.5"/>
  <cols>
    <col min="1" max="2" width="2.85546875" style="2" customWidth="1"/>
    <col min="3" max="3" width="28.85546875" style="2" customWidth="1"/>
    <col min="4" max="4" width="10.5703125" style="29" bestFit="1" customWidth="1"/>
    <col min="5" max="5" width="0.85546875" style="29" customWidth="1"/>
    <col min="6" max="6" width="13.42578125" style="29" customWidth="1"/>
    <col min="7" max="7" width="0.85546875" style="29" customWidth="1"/>
    <col min="8" max="8" width="12.85546875" style="29" customWidth="1"/>
    <col min="9" max="9" width="0.85546875" style="2" customWidth="1"/>
    <col min="10" max="10" width="12.85546875" style="38" customWidth="1"/>
    <col min="11" max="11" width="1" style="38" customWidth="1"/>
    <col min="12" max="12" width="12.85546875" style="38" customWidth="1"/>
    <col min="13" max="13" width="14.5703125" style="33" bestFit="1" customWidth="1"/>
    <col min="14" max="14" width="15.140625" style="34" bestFit="1" customWidth="1"/>
    <col min="15" max="256" width="9.140625" style="33"/>
    <col min="257" max="258" width="2.85546875" style="33" customWidth="1"/>
    <col min="259" max="259" width="47.42578125" style="33" customWidth="1"/>
    <col min="260" max="260" width="10.5703125" style="33" bestFit="1" customWidth="1"/>
    <col min="261" max="261" width="0.85546875" style="33" customWidth="1"/>
    <col min="262" max="262" width="23.7109375" style="33" bestFit="1" customWidth="1"/>
    <col min="263" max="263" width="0.85546875" style="33" customWidth="1"/>
    <col min="264" max="264" width="24.5703125" style="33" customWidth="1"/>
    <col min="265" max="265" width="0.85546875" style="33" customWidth="1"/>
    <col min="266" max="266" width="22.85546875" style="33" customWidth="1"/>
    <col min="267" max="267" width="1" style="33" customWidth="1"/>
    <col min="268" max="268" width="23.5703125" style="33" customWidth="1"/>
    <col min="269" max="269" width="9.140625" style="33"/>
    <col min="270" max="270" width="15.140625" style="33" bestFit="1" customWidth="1"/>
    <col min="271" max="512" width="9.140625" style="33"/>
    <col min="513" max="514" width="2.85546875" style="33" customWidth="1"/>
    <col min="515" max="515" width="47.42578125" style="33" customWidth="1"/>
    <col min="516" max="516" width="10.5703125" style="33" bestFit="1" customWidth="1"/>
    <col min="517" max="517" width="0.85546875" style="33" customWidth="1"/>
    <col min="518" max="518" width="23.7109375" style="33" bestFit="1" customWidth="1"/>
    <col min="519" max="519" width="0.85546875" style="33" customWidth="1"/>
    <col min="520" max="520" width="24.5703125" style="33" customWidth="1"/>
    <col min="521" max="521" width="0.85546875" style="33" customWidth="1"/>
    <col min="522" max="522" width="22.85546875" style="33" customWidth="1"/>
    <col min="523" max="523" width="1" style="33" customWidth="1"/>
    <col min="524" max="524" width="23.5703125" style="33" customWidth="1"/>
    <col min="525" max="525" width="9.140625" style="33"/>
    <col min="526" max="526" width="15.140625" style="33" bestFit="1" customWidth="1"/>
    <col min="527" max="768" width="9.140625" style="33"/>
    <col min="769" max="770" width="2.85546875" style="33" customWidth="1"/>
    <col min="771" max="771" width="47.42578125" style="33" customWidth="1"/>
    <col min="772" max="772" width="10.5703125" style="33" bestFit="1" customWidth="1"/>
    <col min="773" max="773" width="0.85546875" style="33" customWidth="1"/>
    <col min="774" max="774" width="23.7109375" style="33" bestFit="1" customWidth="1"/>
    <col min="775" max="775" width="0.85546875" style="33" customWidth="1"/>
    <col min="776" max="776" width="24.5703125" style="33" customWidth="1"/>
    <col min="777" max="777" width="0.85546875" style="33" customWidth="1"/>
    <col min="778" max="778" width="22.85546875" style="33" customWidth="1"/>
    <col min="779" max="779" width="1" style="33" customWidth="1"/>
    <col min="780" max="780" width="23.5703125" style="33" customWidth="1"/>
    <col min="781" max="781" width="9.140625" style="33"/>
    <col min="782" max="782" width="15.140625" style="33" bestFit="1" customWidth="1"/>
    <col min="783" max="1024" width="9.140625" style="33"/>
    <col min="1025" max="1026" width="2.85546875" style="33" customWidth="1"/>
    <col min="1027" max="1027" width="47.42578125" style="33" customWidth="1"/>
    <col min="1028" max="1028" width="10.5703125" style="33" bestFit="1" customWidth="1"/>
    <col min="1029" max="1029" width="0.85546875" style="33" customWidth="1"/>
    <col min="1030" max="1030" width="23.7109375" style="33" bestFit="1" customWidth="1"/>
    <col min="1031" max="1031" width="0.85546875" style="33" customWidth="1"/>
    <col min="1032" max="1032" width="24.5703125" style="33" customWidth="1"/>
    <col min="1033" max="1033" width="0.85546875" style="33" customWidth="1"/>
    <col min="1034" max="1034" width="22.85546875" style="33" customWidth="1"/>
    <col min="1035" max="1035" width="1" style="33" customWidth="1"/>
    <col min="1036" max="1036" width="23.5703125" style="33" customWidth="1"/>
    <col min="1037" max="1037" width="9.140625" style="33"/>
    <col min="1038" max="1038" width="15.140625" style="33" bestFit="1" customWidth="1"/>
    <col min="1039" max="1280" width="9.140625" style="33"/>
    <col min="1281" max="1282" width="2.85546875" style="33" customWidth="1"/>
    <col min="1283" max="1283" width="47.42578125" style="33" customWidth="1"/>
    <col min="1284" max="1284" width="10.5703125" style="33" bestFit="1" customWidth="1"/>
    <col min="1285" max="1285" width="0.85546875" style="33" customWidth="1"/>
    <col min="1286" max="1286" width="23.7109375" style="33" bestFit="1" customWidth="1"/>
    <col min="1287" max="1287" width="0.85546875" style="33" customWidth="1"/>
    <col min="1288" max="1288" width="24.5703125" style="33" customWidth="1"/>
    <col min="1289" max="1289" width="0.85546875" style="33" customWidth="1"/>
    <col min="1290" max="1290" width="22.85546875" style="33" customWidth="1"/>
    <col min="1291" max="1291" width="1" style="33" customWidth="1"/>
    <col min="1292" max="1292" width="23.5703125" style="33" customWidth="1"/>
    <col min="1293" max="1293" width="9.140625" style="33"/>
    <col min="1294" max="1294" width="15.140625" style="33" bestFit="1" customWidth="1"/>
    <col min="1295" max="1536" width="9.140625" style="33"/>
    <col min="1537" max="1538" width="2.85546875" style="33" customWidth="1"/>
    <col min="1539" max="1539" width="47.42578125" style="33" customWidth="1"/>
    <col min="1540" max="1540" width="10.5703125" style="33" bestFit="1" customWidth="1"/>
    <col min="1541" max="1541" width="0.85546875" style="33" customWidth="1"/>
    <col min="1542" max="1542" width="23.7109375" style="33" bestFit="1" customWidth="1"/>
    <col min="1543" max="1543" width="0.85546875" style="33" customWidth="1"/>
    <col min="1544" max="1544" width="24.5703125" style="33" customWidth="1"/>
    <col min="1545" max="1545" width="0.85546875" style="33" customWidth="1"/>
    <col min="1546" max="1546" width="22.85546875" style="33" customWidth="1"/>
    <col min="1547" max="1547" width="1" style="33" customWidth="1"/>
    <col min="1548" max="1548" width="23.5703125" style="33" customWidth="1"/>
    <col min="1549" max="1549" width="9.140625" style="33"/>
    <col min="1550" max="1550" width="15.140625" style="33" bestFit="1" customWidth="1"/>
    <col min="1551" max="1792" width="9.140625" style="33"/>
    <col min="1793" max="1794" width="2.85546875" style="33" customWidth="1"/>
    <col min="1795" max="1795" width="47.42578125" style="33" customWidth="1"/>
    <col min="1796" max="1796" width="10.5703125" style="33" bestFit="1" customWidth="1"/>
    <col min="1797" max="1797" width="0.85546875" style="33" customWidth="1"/>
    <col min="1798" max="1798" width="23.7109375" style="33" bestFit="1" customWidth="1"/>
    <col min="1799" max="1799" width="0.85546875" style="33" customWidth="1"/>
    <col min="1800" max="1800" width="24.5703125" style="33" customWidth="1"/>
    <col min="1801" max="1801" width="0.85546875" style="33" customWidth="1"/>
    <col min="1802" max="1802" width="22.85546875" style="33" customWidth="1"/>
    <col min="1803" max="1803" width="1" style="33" customWidth="1"/>
    <col min="1804" max="1804" width="23.5703125" style="33" customWidth="1"/>
    <col min="1805" max="1805" width="9.140625" style="33"/>
    <col min="1806" max="1806" width="15.140625" style="33" bestFit="1" customWidth="1"/>
    <col min="1807" max="2048" width="9.140625" style="33"/>
    <col min="2049" max="2050" width="2.85546875" style="33" customWidth="1"/>
    <col min="2051" max="2051" width="47.42578125" style="33" customWidth="1"/>
    <col min="2052" max="2052" width="10.5703125" style="33" bestFit="1" customWidth="1"/>
    <col min="2053" max="2053" width="0.85546875" style="33" customWidth="1"/>
    <col min="2054" max="2054" width="23.7109375" style="33" bestFit="1" customWidth="1"/>
    <col min="2055" max="2055" width="0.85546875" style="33" customWidth="1"/>
    <col min="2056" max="2056" width="24.5703125" style="33" customWidth="1"/>
    <col min="2057" max="2057" width="0.85546875" style="33" customWidth="1"/>
    <col min="2058" max="2058" width="22.85546875" style="33" customWidth="1"/>
    <col min="2059" max="2059" width="1" style="33" customWidth="1"/>
    <col min="2060" max="2060" width="23.5703125" style="33" customWidth="1"/>
    <col min="2061" max="2061" width="9.140625" style="33"/>
    <col min="2062" max="2062" width="15.140625" style="33" bestFit="1" customWidth="1"/>
    <col min="2063" max="2304" width="9.140625" style="33"/>
    <col min="2305" max="2306" width="2.85546875" style="33" customWidth="1"/>
    <col min="2307" max="2307" width="47.42578125" style="33" customWidth="1"/>
    <col min="2308" max="2308" width="10.5703125" style="33" bestFit="1" customWidth="1"/>
    <col min="2309" max="2309" width="0.85546875" style="33" customWidth="1"/>
    <col min="2310" max="2310" width="23.7109375" style="33" bestFit="1" customWidth="1"/>
    <col min="2311" max="2311" width="0.85546875" style="33" customWidth="1"/>
    <col min="2312" max="2312" width="24.5703125" style="33" customWidth="1"/>
    <col min="2313" max="2313" width="0.85546875" style="33" customWidth="1"/>
    <col min="2314" max="2314" width="22.85546875" style="33" customWidth="1"/>
    <col min="2315" max="2315" width="1" style="33" customWidth="1"/>
    <col min="2316" max="2316" width="23.5703125" style="33" customWidth="1"/>
    <col min="2317" max="2317" width="9.140625" style="33"/>
    <col min="2318" max="2318" width="15.140625" style="33" bestFit="1" customWidth="1"/>
    <col min="2319" max="2560" width="9.140625" style="33"/>
    <col min="2561" max="2562" width="2.85546875" style="33" customWidth="1"/>
    <col min="2563" max="2563" width="47.42578125" style="33" customWidth="1"/>
    <col min="2564" max="2564" width="10.5703125" style="33" bestFit="1" customWidth="1"/>
    <col min="2565" max="2565" width="0.85546875" style="33" customWidth="1"/>
    <col min="2566" max="2566" width="23.7109375" style="33" bestFit="1" customWidth="1"/>
    <col min="2567" max="2567" width="0.85546875" style="33" customWidth="1"/>
    <col min="2568" max="2568" width="24.5703125" style="33" customWidth="1"/>
    <col min="2569" max="2569" width="0.85546875" style="33" customWidth="1"/>
    <col min="2570" max="2570" width="22.85546875" style="33" customWidth="1"/>
    <col min="2571" max="2571" width="1" style="33" customWidth="1"/>
    <col min="2572" max="2572" width="23.5703125" style="33" customWidth="1"/>
    <col min="2573" max="2573" width="9.140625" style="33"/>
    <col min="2574" max="2574" width="15.140625" style="33" bestFit="1" customWidth="1"/>
    <col min="2575" max="2816" width="9.140625" style="33"/>
    <col min="2817" max="2818" width="2.85546875" style="33" customWidth="1"/>
    <col min="2819" max="2819" width="47.42578125" style="33" customWidth="1"/>
    <col min="2820" max="2820" width="10.5703125" style="33" bestFit="1" customWidth="1"/>
    <col min="2821" max="2821" width="0.85546875" style="33" customWidth="1"/>
    <col min="2822" max="2822" width="23.7109375" style="33" bestFit="1" customWidth="1"/>
    <col min="2823" max="2823" width="0.85546875" style="33" customWidth="1"/>
    <col min="2824" max="2824" width="24.5703125" style="33" customWidth="1"/>
    <col min="2825" max="2825" width="0.85546875" style="33" customWidth="1"/>
    <col min="2826" max="2826" width="22.85546875" style="33" customWidth="1"/>
    <col min="2827" max="2827" width="1" style="33" customWidth="1"/>
    <col min="2828" max="2828" width="23.5703125" style="33" customWidth="1"/>
    <col min="2829" max="2829" width="9.140625" style="33"/>
    <col min="2830" max="2830" width="15.140625" style="33" bestFit="1" customWidth="1"/>
    <col min="2831" max="3072" width="9.140625" style="33"/>
    <col min="3073" max="3074" width="2.85546875" style="33" customWidth="1"/>
    <col min="3075" max="3075" width="47.42578125" style="33" customWidth="1"/>
    <col min="3076" max="3076" width="10.5703125" style="33" bestFit="1" customWidth="1"/>
    <col min="3077" max="3077" width="0.85546875" style="33" customWidth="1"/>
    <col min="3078" max="3078" width="23.7109375" style="33" bestFit="1" customWidth="1"/>
    <col min="3079" max="3079" width="0.85546875" style="33" customWidth="1"/>
    <col min="3080" max="3080" width="24.5703125" style="33" customWidth="1"/>
    <col min="3081" max="3081" width="0.85546875" style="33" customWidth="1"/>
    <col min="3082" max="3082" width="22.85546875" style="33" customWidth="1"/>
    <col min="3083" max="3083" width="1" style="33" customWidth="1"/>
    <col min="3084" max="3084" width="23.5703125" style="33" customWidth="1"/>
    <col min="3085" max="3085" width="9.140625" style="33"/>
    <col min="3086" max="3086" width="15.140625" style="33" bestFit="1" customWidth="1"/>
    <col min="3087" max="3328" width="9.140625" style="33"/>
    <col min="3329" max="3330" width="2.85546875" style="33" customWidth="1"/>
    <col min="3331" max="3331" width="47.42578125" style="33" customWidth="1"/>
    <col min="3332" max="3332" width="10.5703125" style="33" bestFit="1" customWidth="1"/>
    <col min="3333" max="3333" width="0.85546875" style="33" customWidth="1"/>
    <col min="3334" max="3334" width="23.7109375" style="33" bestFit="1" customWidth="1"/>
    <col min="3335" max="3335" width="0.85546875" style="33" customWidth="1"/>
    <col min="3336" max="3336" width="24.5703125" style="33" customWidth="1"/>
    <col min="3337" max="3337" width="0.85546875" style="33" customWidth="1"/>
    <col min="3338" max="3338" width="22.85546875" style="33" customWidth="1"/>
    <col min="3339" max="3339" width="1" style="33" customWidth="1"/>
    <col min="3340" max="3340" width="23.5703125" style="33" customWidth="1"/>
    <col min="3341" max="3341" width="9.140625" style="33"/>
    <col min="3342" max="3342" width="15.140625" style="33" bestFit="1" customWidth="1"/>
    <col min="3343" max="3584" width="9.140625" style="33"/>
    <col min="3585" max="3586" width="2.85546875" style="33" customWidth="1"/>
    <col min="3587" max="3587" width="47.42578125" style="33" customWidth="1"/>
    <col min="3588" max="3588" width="10.5703125" style="33" bestFit="1" customWidth="1"/>
    <col min="3589" max="3589" width="0.85546875" style="33" customWidth="1"/>
    <col min="3590" max="3590" width="23.7109375" style="33" bestFit="1" customWidth="1"/>
    <col min="3591" max="3591" width="0.85546875" style="33" customWidth="1"/>
    <col min="3592" max="3592" width="24.5703125" style="33" customWidth="1"/>
    <col min="3593" max="3593" width="0.85546875" style="33" customWidth="1"/>
    <col min="3594" max="3594" width="22.85546875" style="33" customWidth="1"/>
    <col min="3595" max="3595" width="1" style="33" customWidth="1"/>
    <col min="3596" max="3596" width="23.5703125" style="33" customWidth="1"/>
    <col min="3597" max="3597" width="9.140625" style="33"/>
    <col min="3598" max="3598" width="15.140625" style="33" bestFit="1" customWidth="1"/>
    <col min="3599" max="3840" width="9.140625" style="33"/>
    <col min="3841" max="3842" width="2.85546875" style="33" customWidth="1"/>
    <col min="3843" max="3843" width="47.42578125" style="33" customWidth="1"/>
    <col min="3844" max="3844" width="10.5703125" style="33" bestFit="1" customWidth="1"/>
    <col min="3845" max="3845" width="0.85546875" style="33" customWidth="1"/>
    <col min="3846" max="3846" width="23.7109375" style="33" bestFit="1" customWidth="1"/>
    <col min="3847" max="3847" width="0.85546875" style="33" customWidth="1"/>
    <col min="3848" max="3848" width="24.5703125" style="33" customWidth="1"/>
    <col min="3849" max="3849" width="0.85546875" style="33" customWidth="1"/>
    <col min="3850" max="3850" width="22.85546875" style="33" customWidth="1"/>
    <col min="3851" max="3851" width="1" style="33" customWidth="1"/>
    <col min="3852" max="3852" width="23.5703125" style="33" customWidth="1"/>
    <col min="3853" max="3853" width="9.140625" style="33"/>
    <col min="3854" max="3854" width="15.140625" style="33" bestFit="1" customWidth="1"/>
    <col min="3855" max="4096" width="9.140625" style="33"/>
    <col min="4097" max="4098" width="2.85546875" style="33" customWidth="1"/>
    <col min="4099" max="4099" width="47.42578125" style="33" customWidth="1"/>
    <col min="4100" max="4100" width="10.5703125" style="33" bestFit="1" customWidth="1"/>
    <col min="4101" max="4101" width="0.85546875" style="33" customWidth="1"/>
    <col min="4102" max="4102" width="23.7109375" style="33" bestFit="1" customWidth="1"/>
    <col min="4103" max="4103" width="0.85546875" style="33" customWidth="1"/>
    <col min="4104" max="4104" width="24.5703125" style="33" customWidth="1"/>
    <col min="4105" max="4105" width="0.85546875" style="33" customWidth="1"/>
    <col min="4106" max="4106" width="22.85546875" style="33" customWidth="1"/>
    <col min="4107" max="4107" width="1" style="33" customWidth="1"/>
    <col min="4108" max="4108" width="23.5703125" style="33" customWidth="1"/>
    <col min="4109" max="4109" width="9.140625" style="33"/>
    <col min="4110" max="4110" width="15.140625" style="33" bestFit="1" customWidth="1"/>
    <col min="4111" max="4352" width="9.140625" style="33"/>
    <col min="4353" max="4354" width="2.85546875" style="33" customWidth="1"/>
    <col min="4355" max="4355" width="47.42578125" style="33" customWidth="1"/>
    <col min="4356" max="4356" width="10.5703125" style="33" bestFit="1" customWidth="1"/>
    <col min="4357" max="4357" width="0.85546875" style="33" customWidth="1"/>
    <col min="4358" max="4358" width="23.7109375" style="33" bestFit="1" customWidth="1"/>
    <col min="4359" max="4359" width="0.85546875" style="33" customWidth="1"/>
    <col min="4360" max="4360" width="24.5703125" style="33" customWidth="1"/>
    <col min="4361" max="4361" width="0.85546875" style="33" customWidth="1"/>
    <col min="4362" max="4362" width="22.85546875" style="33" customWidth="1"/>
    <col min="4363" max="4363" width="1" style="33" customWidth="1"/>
    <col min="4364" max="4364" width="23.5703125" style="33" customWidth="1"/>
    <col min="4365" max="4365" width="9.140625" style="33"/>
    <col min="4366" max="4366" width="15.140625" style="33" bestFit="1" customWidth="1"/>
    <col min="4367" max="4608" width="9.140625" style="33"/>
    <col min="4609" max="4610" width="2.85546875" style="33" customWidth="1"/>
    <col min="4611" max="4611" width="47.42578125" style="33" customWidth="1"/>
    <col min="4612" max="4612" width="10.5703125" style="33" bestFit="1" customWidth="1"/>
    <col min="4613" max="4613" width="0.85546875" style="33" customWidth="1"/>
    <col min="4614" max="4614" width="23.7109375" style="33" bestFit="1" customWidth="1"/>
    <col min="4615" max="4615" width="0.85546875" style="33" customWidth="1"/>
    <col min="4616" max="4616" width="24.5703125" style="33" customWidth="1"/>
    <col min="4617" max="4617" width="0.85546875" style="33" customWidth="1"/>
    <col min="4618" max="4618" width="22.85546875" style="33" customWidth="1"/>
    <col min="4619" max="4619" width="1" style="33" customWidth="1"/>
    <col min="4620" max="4620" width="23.5703125" style="33" customWidth="1"/>
    <col min="4621" max="4621" width="9.140625" style="33"/>
    <col min="4622" max="4622" width="15.140625" style="33" bestFit="1" customWidth="1"/>
    <col min="4623" max="4864" width="9.140625" style="33"/>
    <col min="4865" max="4866" width="2.85546875" style="33" customWidth="1"/>
    <col min="4867" max="4867" width="47.42578125" style="33" customWidth="1"/>
    <col min="4868" max="4868" width="10.5703125" style="33" bestFit="1" customWidth="1"/>
    <col min="4869" max="4869" width="0.85546875" style="33" customWidth="1"/>
    <col min="4870" max="4870" width="23.7109375" style="33" bestFit="1" customWidth="1"/>
    <col min="4871" max="4871" width="0.85546875" style="33" customWidth="1"/>
    <col min="4872" max="4872" width="24.5703125" style="33" customWidth="1"/>
    <col min="4873" max="4873" width="0.85546875" style="33" customWidth="1"/>
    <col min="4874" max="4874" width="22.85546875" style="33" customWidth="1"/>
    <col min="4875" max="4875" width="1" style="33" customWidth="1"/>
    <col min="4876" max="4876" width="23.5703125" style="33" customWidth="1"/>
    <col min="4877" max="4877" width="9.140625" style="33"/>
    <col min="4878" max="4878" width="15.140625" style="33" bestFit="1" customWidth="1"/>
    <col min="4879" max="5120" width="9.140625" style="33"/>
    <col min="5121" max="5122" width="2.85546875" style="33" customWidth="1"/>
    <col min="5123" max="5123" width="47.42578125" style="33" customWidth="1"/>
    <col min="5124" max="5124" width="10.5703125" style="33" bestFit="1" customWidth="1"/>
    <col min="5125" max="5125" width="0.85546875" style="33" customWidth="1"/>
    <col min="5126" max="5126" width="23.7109375" style="33" bestFit="1" customWidth="1"/>
    <col min="5127" max="5127" width="0.85546875" style="33" customWidth="1"/>
    <col min="5128" max="5128" width="24.5703125" style="33" customWidth="1"/>
    <col min="5129" max="5129" width="0.85546875" style="33" customWidth="1"/>
    <col min="5130" max="5130" width="22.85546875" style="33" customWidth="1"/>
    <col min="5131" max="5131" width="1" style="33" customWidth="1"/>
    <col min="5132" max="5132" width="23.5703125" style="33" customWidth="1"/>
    <col min="5133" max="5133" width="9.140625" style="33"/>
    <col min="5134" max="5134" width="15.140625" style="33" bestFit="1" customWidth="1"/>
    <col min="5135" max="5376" width="9.140625" style="33"/>
    <col min="5377" max="5378" width="2.85546875" style="33" customWidth="1"/>
    <col min="5379" max="5379" width="47.42578125" style="33" customWidth="1"/>
    <col min="5380" max="5380" width="10.5703125" style="33" bestFit="1" customWidth="1"/>
    <col min="5381" max="5381" width="0.85546875" style="33" customWidth="1"/>
    <col min="5382" max="5382" width="23.7109375" style="33" bestFit="1" customWidth="1"/>
    <col min="5383" max="5383" width="0.85546875" style="33" customWidth="1"/>
    <col min="5384" max="5384" width="24.5703125" style="33" customWidth="1"/>
    <col min="5385" max="5385" width="0.85546875" style="33" customWidth="1"/>
    <col min="5386" max="5386" width="22.85546875" style="33" customWidth="1"/>
    <col min="5387" max="5387" width="1" style="33" customWidth="1"/>
    <col min="5388" max="5388" width="23.5703125" style="33" customWidth="1"/>
    <col min="5389" max="5389" width="9.140625" style="33"/>
    <col min="5390" max="5390" width="15.140625" style="33" bestFit="1" customWidth="1"/>
    <col min="5391" max="5632" width="9.140625" style="33"/>
    <col min="5633" max="5634" width="2.85546875" style="33" customWidth="1"/>
    <col min="5635" max="5635" width="47.42578125" style="33" customWidth="1"/>
    <col min="5636" max="5636" width="10.5703125" style="33" bestFit="1" customWidth="1"/>
    <col min="5637" max="5637" width="0.85546875" style="33" customWidth="1"/>
    <col min="5638" max="5638" width="23.7109375" style="33" bestFit="1" customWidth="1"/>
    <col min="5639" max="5639" width="0.85546875" style="33" customWidth="1"/>
    <col min="5640" max="5640" width="24.5703125" style="33" customWidth="1"/>
    <col min="5641" max="5641" width="0.85546875" style="33" customWidth="1"/>
    <col min="5642" max="5642" width="22.85546875" style="33" customWidth="1"/>
    <col min="5643" max="5643" width="1" style="33" customWidth="1"/>
    <col min="5644" max="5644" width="23.5703125" style="33" customWidth="1"/>
    <col min="5645" max="5645" width="9.140625" style="33"/>
    <col min="5646" max="5646" width="15.140625" style="33" bestFit="1" customWidth="1"/>
    <col min="5647" max="5888" width="9.140625" style="33"/>
    <col min="5889" max="5890" width="2.85546875" style="33" customWidth="1"/>
    <col min="5891" max="5891" width="47.42578125" style="33" customWidth="1"/>
    <col min="5892" max="5892" width="10.5703125" style="33" bestFit="1" customWidth="1"/>
    <col min="5893" max="5893" width="0.85546875" style="33" customWidth="1"/>
    <col min="5894" max="5894" width="23.7109375" style="33" bestFit="1" customWidth="1"/>
    <col min="5895" max="5895" width="0.85546875" style="33" customWidth="1"/>
    <col min="5896" max="5896" width="24.5703125" style="33" customWidth="1"/>
    <col min="5897" max="5897" width="0.85546875" style="33" customWidth="1"/>
    <col min="5898" max="5898" width="22.85546875" style="33" customWidth="1"/>
    <col min="5899" max="5899" width="1" style="33" customWidth="1"/>
    <col min="5900" max="5900" width="23.5703125" style="33" customWidth="1"/>
    <col min="5901" max="5901" width="9.140625" style="33"/>
    <col min="5902" max="5902" width="15.140625" style="33" bestFit="1" customWidth="1"/>
    <col min="5903" max="6144" width="9.140625" style="33"/>
    <col min="6145" max="6146" width="2.85546875" style="33" customWidth="1"/>
    <col min="6147" max="6147" width="47.42578125" style="33" customWidth="1"/>
    <col min="6148" max="6148" width="10.5703125" style="33" bestFit="1" customWidth="1"/>
    <col min="6149" max="6149" width="0.85546875" style="33" customWidth="1"/>
    <col min="6150" max="6150" width="23.7109375" style="33" bestFit="1" customWidth="1"/>
    <col min="6151" max="6151" width="0.85546875" style="33" customWidth="1"/>
    <col min="6152" max="6152" width="24.5703125" style="33" customWidth="1"/>
    <col min="6153" max="6153" width="0.85546875" style="33" customWidth="1"/>
    <col min="6154" max="6154" width="22.85546875" style="33" customWidth="1"/>
    <col min="6155" max="6155" width="1" style="33" customWidth="1"/>
    <col min="6156" max="6156" width="23.5703125" style="33" customWidth="1"/>
    <col min="6157" max="6157" width="9.140625" style="33"/>
    <col min="6158" max="6158" width="15.140625" style="33" bestFit="1" customWidth="1"/>
    <col min="6159" max="6400" width="9.140625" style="33"/>
    <col min="6401" max="6402" width="2.85546875" style="33" customWidth="1"/>
    <col min="6403" max="6403" width="47.42578125" style="33" customWidth="1"/>
    <col min="6404" max="6404" width="10.5703125" style="33" bestFit="1" customWidth="1"/>
    <col min="6405" max="6405" width="0.85546875" style="33" customWidth="1"/>
    <col min="6406" max="6406" width="23.7109375" style="33" bestFit="1" customWidth="1"/>
    <col min="6407" max="6407" width="0.85546875" style="33" customWidth="1"/>
    <col min="6408" max="6408" width="24.5703125" style="33" customWidth="1"/>
    <col min="6409" max="6409" width="0.85546875" style="33" customWidth="1"/>
    <col min="6410" max="6410" width="22.85546875" style="33" customWidth="1"/>
    <col min="6411" max="6411" width="1" style="33" customWidth="1"/>
    <col min="6412" max="6412" width="23.5703125" style="33" customWidth="1"/>
    <col min="6413" max="6413" width="9.140625" style="33"/>
    <col min="6414" max="6414" width="15.140625" style="33" bestFit="1" customWidth="1"/>
    <col min="6415" max="6656" width="9.140625" style="33"/>
    <col min="6657" max="6658" width="2.85546875" style="33" customWidth="1"/>
    <col min="6659" max="6659" width="47.42578125" style="33" customWidth="1"/>
    <col min="6660" max="6660" width="10.5703125" style="33" bestFit="1" customWidth="1"/>
    <col min="6661" max="6661" width="0.85546875" style="33" customWidth="1"/>
    <col min="6662" max="6662" width="23.7109375" style="33" bestFit="1" customWidth="1"/>
    <col min="6663" max="6663" width="0.85546875" style="33" customWidth="1"/>
    <col min="6664" max="6664" width="24.5703125" style="33" customWidth="1"/>
    <col min="6665" max="6665" width="0.85546875" style="33" customWidth="1"/>
    <col min="6666" max="6666" width="22.85546875" style="33" customWidth="1"/>
    <col min="6667" max="6667" width="1" style="33" customWidth="1"/>
    <col min="6668" max="6668" width="23.5703125" style="33" customWidth="1"/>
    <col min="6669" max="6669" width="9.140625" style="33"/>
    <col min="6670" max="6670" width="15.140625" style="33" bestFit="1" customWidth="1"/>
    <col min="6671" max="6912" width="9.140625" style="33"/>
    <col min="6913" max="6914" width="2.85546875" style="33" customWidth="1"/>
    <col min="6915" max="6915" width="47.42578125" style="33" customWidth="1"/>
    <col min="6916" max="6916" width="10.5703125" style="33" bestFit="1" customWidth="1"/>
    <col min="6917" max="6917" width="0.85546875" style="33" customWidth="1"/>
    <col min="6918" max="6918" width="23.7109375" style="33" bestFit="1" customWidth="1"/>
    <col min="6919" max="6919" width="0.85546875" style="33" customWidth="1"/>
    <col min="6920" max="6920" width="24.5703125" style="33" customWidth="1"/>
    <col min="6921" max="6921" width="0.85546875" style="33" customWidth="1"/>
    <col min="6922" max="6922" width="22.85546875" style="33" customWidth="1"/>
    <col min="6923" max="6923" width="1" style="33" customWidth="1"/>
    <col min="6924" max="6924" width="23.5703125" style="33" customWidth="1"/>
    <col min="6925" max="6925" width="9.140625" style="33"/>
    <col min="6926" max="6926" width="15.140625" style="33" bestFit="1" customWidth="1"/>
    <col min="6927" max="7168" width="9.140625" style="33"/>
    <col min="7169" max="7170" width="2.85546875" style="33" customWidth="1"/>
    <col min="7171" max="7171" width="47.42578125" style="33" customWidth="1"/>
    <col min="7172" max="7172" width="10.5703125" style="33" bestFit="1" customWidth="1"/>
    <col min="7173" max="7173" width="0.85546875" style="33" customWidth="1"/>
    <col min="7174" max="7174" width="23.7109375" style="33" bestFit="1" customWidth="1"/>
    <col min="7175" max="7175" width="0.85546875" style="33" customWidth="1"/>
    <col min="7176" max="7176" width="24.5703125" style="33" customWidth="1"/>
    <col min="7177" max="7177" width="0.85546875" style="33" customWidth="1"/>
    <col min="7178" max="7178" width="22.85546875" style="33" customWidth="1"/>
    <col min="7179" max="7179" width="1" style="33" customWidth="1"/>
    <col min="7180" max="7180" width="23.5703125" style="33" customWidth="1"/>
    <col min="7181" max="7181" width="9.140625" style="33"/>
    <col min="7182" max="7182" width="15.140625" style="33" bestFit="1" customWidth="1"/>
    <col min="7183" max="7424" width="9.140625" style="33"/>
    <col min="7425" max="7426" width="2.85546875" style="33" customWidth="1"/>
    <col min="7427" max="7427" width="47.42578125" style="33" customWidth="1"/>
    <col min="7428" max="7428" width="10.5703125" style="33" bestFit="1" customWidth="1"/>
    <col min="7429" max="7429" width="0.85546875" style="33" customWidth="1"/>
    <col min="7430" max="7430" width="23.7109375" style="33" bestFit="1" customWidth="1"/>
    <col min="7431" max="7431" width="0.85546875" style="33" customWidth="1"/>
    <col min="7432" max="7432" width="24.5703125" style="33" customWidth="1"/>
    <col min="7433" max="7433" width="0.85546875" style="33" customWidth="1"/>
    <col min="7434" max="7434" width="22.85546875" style="33" customWidth="1"/>
    <col min="7435" max="7435" width="1" style="33" customWidth="1"/>
    <col min="7436" max="7436" width="23.5703125" style="33" customWidth="1"/>
    <col min="7437" max="7437" width="9.140625" style="33"/>
    <col min="7438" max="7438" width="15.140625" style="33" bestFit="1" customWidth="1"/>
    <col min="7439" max="7680" width="9.140625" style="33"/>
    <col min="7681" max="7682" width="2.85546875" style="33" customWidth="1"/>
    <col min="7683" max="7683" width="47.42578125" style="33" customWidth="1"/>
    <col min="7684" max="7684" width="10.5703125" style="33" bestFit="1" customWidth="1"/>
    <col min="7685" max="7685" width="0.85546875" style="33" customWidth="1"/>
    <col min="7686" max="7686" width="23.7109375" style="33" bestFit="1" customWidth="1"/>
    <col min="7687" max="7687" width="0.85546875" style="33" customWidth="1"/>
    <col min="7688" max="7688" width="24.5703125" style="33" customWidth="1"/>
    <col min="7689" max="7689" width="0.85546875" style="33" customWidth="1"/>
    <col min="7690" max="7690" width="22.85546875" style="33" customWidth="1"/>
    <col min="7691" max="7691" width="1" style="33" customWidth="1"/>
    <col min="7692" max="7692" width="23.5703125" style="33" customWidth="1"/>
    <col min="7693" max="7693" width="9.140625" style="33"/>
    <col min="7694" max="7694" width="15.140625" style="33" bestFit="1" customWidth="1"/>
    <col min="7695" max="7936" width="9.140625" style="33"/>
    <col min="7937" max="7938" width="2.85546875" style="33" customWidth="1"/>
    <col min="7939" max="7939" width="47.42578125" style="33" customWidth="1"/>
    <col min="7940" max="7940" width="10.5703125" style="33" bestFit="1" customWidth="1"/>
    <col min="7941" max="7941" width="0.85546875" style="33" customWidth="1"/>
    <col min="7942" max="7942" width="23.7109375" style="33" bestFit="1" customWidth="1"/>
    <col min="7943" max="7943" width="0.85546875" style="33" customWidth="1"/>
    <col min="7944" max="7944" width="24.5703125" style="33" customWidth="1"/>
    <col min="7945" max="7945" width="0.85546875" style="33" customWidth="1"/>
    <col min="7946" max="7946" width="22.85546875" style="33" customWidth="1"/>
    <col min="7947" max="7947" width="1" style="33" customWidth="1"/>
    <col min="7948" max="7948" width="23.5703125" style="33" customWidth="1"/>
    <col min="7949" max="7949" width="9.140625" style="33"/>
    <col min="7950" max="7950" width="15.140625" style="33" bestFit="1" customWidth="1"/>
    <col min="7951" max="8192" width="9.140625" style="33"/>
    <col min="8193" max="8194" width="2.85546875" style="33" customWidth="1"/>
    <col min="8195" max="8195" width="47.42578125" style="33" customWidth="1"/>
    <col min="8196" max="8196" width="10.5703125" style="33" bestFit="1" customWidth="1"/>
    <col min="8197" max="8197" width="0.85546875" style="33" customWidth="1"/>
    <col min="8198" max="8198" width="23.7109375" style="33" bestFit="1" customWidth="1"/>
    <col min="8199" max="8199" width="0.85546875" style="33" customWidth="1"/>
    <col min="8200" max="8200" width="24.5703125" style="33" customWidth="1"/>
    <col min="8201" max="8201" width="0.85546875" style="33" customWidth="1"/>
    <col min="8202" max="8202" width="22.85546875" style="33" customWidth="1"/>
    <col min="8203" max="8203" width="1" style="33" customWidth="1"/>
    <col min="8204" max="8204" width="23.5703125" style="33" customWidth="1"/>
    <col min="8205" max="8205" width="9.140625" style="33"/>
    <col min="8206" max="8206" width="15.140625" style="33" bestFit="1" customWidth="1"/>
    <col min="8207" max="8448" width="9.140625" style="33"/>
    <col min="8449" max="8450" width="2.85546875" style="33" customWidth="1"/>
    <col min="8451" max="8451" width="47.42578125" style="33" customWidth="1"/>
    <col min="8452" max="8452" width="10.5703125" style="33" bestFit="1" customWidth="1"/>
    <col min="8453" max="8453" width="0.85546875" style="33" customWidth="1"/>
    <col min="8454" max="8454" width="23.7109375" style="33" bestFit="1" customWidth="1"/>
    <col min="8455" max="8455" width="0.85546875" style="33" customWidth="1"/>
    <col min="8456" max="8456" width="24.5703125" style="33" customWidth="1"/>
    <col min="8457" max="8457" width="0.85546875" style="33" customWidth="1"/>
    <col min="8458" max="8458" width="22.85546875" style="33" customWidth="1"/>
    <col min="8459" max="8459" width="1" style="33" customWidth="1"/>
    <col min="8460" max="8460" width="23.5703125" style="33" customWidth="1"/>
    <col min="8461" max="8461" width="9.140625" style="33"/>
    <col min="8462" max="8462" width="15.140625" style="33" bestFit="1" customWidth="1"/>
    <col min="8463" max="8704" width="9.140625" style="33"/>
    <col min="8705" max="8706" width="2.85546875" style="33" customWidth="1"/>
    <col min="8707" max="8707" width="47.42578125" style="33" customWidth="1"/>
    <col min="8708" max="8708" width="10.5703125" style="33" bestFit="1" customWidth="1"/>
    <col min="8709" max="8709" width="0.85546875" style="33" customWidth="1"/>
    <col min="8710" max="8710" width="23.7109375" style="33" bestFit="1" customWidth="1"/>
    <col min="8711" max="8711" width="0.85546875" style="33" customWidth="1"/>
    <col min="8712" max="8712" width="24.5703125" style="33" customWidth="1"/>
    <col min="8713" max="8713" width="0.85546875" style="33" customWidth="1"/>
    <col min="8714" max="8714" width="22.85546875" style="33" customWidth="1"/>
    <col min="8715" max="8715" width="1" style="33" customWidth="1"/>
    <col min="8716" max="8716" width="23.5703125" style="33" customWidth="1"/>
    <col min="8717" max="8717" width="9.140625" style="33"/>
    <col min="8718" max="8718" width="15.140625" style="33" bestFit="1" customWidth="1"/>
    <col min="8719" max="8960" width="9.140625" style="33"/>
    <col min="8961" max="8962" width="2.85546875" style="33" customWidth="1"/>
    <col min="8963" max="8963" width="47.42578125" style="33" customWidth="1"/>
    <col min="8964" max="8964" width="10.5703125" style="33" bestFit="1" customWidth="1"/>
    <col min="8965" max="8965" width="0.85546875" style="33" customWidth="1"/>
    <col min="8966" max="8966" width="23.7109375" style="33" bestFit="1" customWidth="1"/>
    <col min="8967" max="8967" width="0.85546875" style="33" customWidth="1"/>
    <col min="8968" max="8968" width="24.5703125" style="33" customWidth="1"/>
    <col min="8969" max="8969" width="0.85546875" style="33" customWidth="1"/>
    <col min="8970" max="8970" width="22.85546875" style="33" customWidth="1"/>
    <col min="8971" max="8971" width="1" style="33" customWidth="1"/>
    <col min="8972" max="8972" width="23.5703125" style="33" customWidth="1"/>
    <col min="8973" max="8973" width="9.140625" style="33"/>
    <col min="8974" max="8974" width="15.140625" style="33" bestFit="1" customWidth="1"/>
    <col min="8975" max="9216" width="9.140625" style="33"/>
    <col min="9217" max="9218" width="2.85546875" style="33" customWidth="1"/>
    <col min="9219" max="9219" width="47.42578125" style="33" customWidth="1"/>
    <col min="9220" max="9220" width="10.5703125" style="33" bestFit="1" customWidth="1"/>
    <col min="9221" max="9221" width="0.85546875" style="33" customWidth="1"/>
    <col min="9222" max="9222" width="23.7109375" style="33" bestFit="1" customWidth="1"/>
    <col min="9223" max="9223" width="0.85546875" style="33" customWidth="1"/>
    <col min="9224" max="9224" width="24.5703125" style="33" customWidth="1"/>
    <col min="9225" max="9225" width="0.85546875" style="33" customWidth="1"/>
    <col min="9226" max="9226" width="22.85546875" style="33" customWidth="1"/>
    <col min="9227" max="9227" width="1" style="33" customWidth="1"/>
    <col min="9228" max="9228" width="23.5703125" style="33" customWidth="1"/>
    <col min="9229" max="9229" width="9.140625" style="33"/>
    <col min="9230" max="9230" width="15.140625" style="33" bestFit="1" customWidth="1"/>
    <col min="9231" max="9472" width="9.140625" style="33"/>
    <col min="9473" max="9474" width="2.85546875" style="33" customWidth="1"/>
    <col min="9475" max="9475" width="47.42578125" style="33" customWidth="1"/>
    <col min="9476" max="9476" width="10.5703125" style="33" bestFit="1" customWidth="1"/>
    <col min="9477" max="9477" width="0.85546875" style="33" customWidth="1"/>
    <col min="9478" max="9478" width="23.7109375" style="33" bestFit="1" customWidth="1"/>
    <col min="9479" max="9479" width="0.85546875" style="33" customWidth="1"/>
    <col min="9480" max="9480" width="24.5703125" style="33" customWidth="1"/>
    <col min="9481" max="9481" width="0.85546875" style="33" customWidth="1"/>
    <col min="9482" max="9482" width="22.85546875" style="33" customWidth="1"/>
    <col min="9483" max="9483" width="1" style="33" customWidth="1"/>
    <col min="9484" max="9484" width="23.5703125" style="33" customWidth="1"/>
    <col min="9485" max="9485" width="9.140625" style="33"/>
    <col min="9486" max="9486" width="15.140625" style="33" bestFit="1" customWidth="1"/>
    <col min="9487" max="9728" width="9.140625" style="33"/>
    <col min="9729" max="9730" width="2.85546875" style="33" customWidth="1"/>
    <col min="9731" max="9731" width="47.42578125" style="33" customWidth="1"/>
    <col min="9732" max="9732" width="10.5703125" style="33" bestFit="1" customWidth="1"/>
    <col min="9733" max="9733" width="0.85546875" style="33" customWidth="1"/>
    <col min="9734" max="9734" width="23.7109375" style="33" bestFit="1" customWidth="1"/>
    <col min="9735" max="9735" width="0.85546875" style="33" customWidth="1"/>
    <col min="9736" max="9736" width="24.5703125" style="33" customWidth="1"/>
    <col min="9737" max="9737" width="0.85546875" style="33" customWidth="1"/>
    <col min="9738" max="9738" width="22.85546875" style="33" customWidth="1"/>
    <col min="9739" max="9739" width="1" style="33" customWidth="1"/>
    <col min="9740" max="9740" width="23.5703125" style="33" customWidth="1"/>
    <col min="9741" max="9741" width="9.140625" style="33"/>
    <col min="9742" max="9742" width="15.140625" style="33" bestFit="1" customWidth="1"/>
    <col min="9743" max="9984" width="9.140625" style="33"/>
    <col min="9985" max="9986" width="2.85546875" style="33" customWidth="1"/>
    <col min="9987" max="9987" width="47.42578125" style="33" customWidth="1"/>
    <col min="9988" max="9988" width="10.5703125" style="33" bestFit="1" customWidth="1"/>
    <col min="9989" max="9989" width="0.85546875" style="33" customWidth="1"/>
    <col min="9990" max="9990" width="23.7109375" style="33" bestFit="1" customWidth="1"/>
    <col min="9991" max="9991" width="0.85546875" style="33" customWidth="1"/>
    <col min="9992" max="9992" width="24.5703125" style="33" customWidth="1"/>
    <col min="9993" max="9993" width="0.85546875" style="33" customWidth="1"/>
    <col min="9994" max="9994" width="22.85546875" style="33" customWidth="1"/>
    <col min="9995" max="9995" width="1" style="33" customWidth="1"/>
    <col min="9996" max="9996" width="23.5703125" style="33" customWidth="1"/>
    <col min="9997" max="9997" width="9.140625" style="33"/>
    <col min="9998" max="9998" width="15.140625" style="33" bestFit="1" customWidth="1"/>
    <col min="9999" max="10240" width="9.140625" style="33"/>
    <col min="10241" max="10242" width="2.85546875" style="33" customWidth="1"/>
    <col min="10243" max="10243" width="47.42578125" style="33" customWidth="1"/>
    <col min="10244" max="10244" width="10.5703125" style="33" bestFit="1" customWidth="1"/>
    <col min="10245" max="10245" width="0.85546875" style="33" customWidth="1"/>
    <col min="10246" max="10246" width="23.7109375" style="33" bestFit="1" customWidth="1"/>
    <col min="10247" max="10247" width="0.85546875" style="33" customWidth="1"/>
    <col min="10248" max="10248" width="24.5703125" style="33" customWidth="1"/>
    <col min="10249" max="10249" width="0.85546875" style="33" customWidth="1"/>
    <col min="10250" max="10250" width="22.85546875" style="33" customWidth="1"/>
    <col min="10251" max="10251" width="1" style="33" customWidth="1"/>
    <col min="10252" max="10252" width="23.5703125" style="33" customWidth="1"/>
    <col min="10253" max="10253" width="9.140625" style="33"/>
    <col min="10254" max="10254" width="15.140625" style="33" bestFit="1" customWidth="1"/>
    <col min="10255" max="10496" width="9.140625" style="33"/>
    <col min="10497" max="10498" width="2.85546875" style="33" customWidth="1"/>
    <col min="10499" max="10499" width="47.42578125" style="33" customWidth="1"/>
    <col min="10500" max="10500" width="10.5703125" style="33" bestFit="1" customWidth="1"/>
    <col min="10501" max="10501" width="0.85546875" style="33" customWidth="1"/>
    <col min="10502" max="10502" width="23.7109375" style="33" bestFit="1" customWidth="1"/>
    <col min="10503" max="10503" width="0.85546875" style="33" customWidth="1"/>
    <col min="10504" max="10504" width="24.5703125" style="33" customWidth="1"/>
    <col min="10505" max="10505" width="0.85546875" style="33" customWidth="1"/>
    <col min="10506" max="10506" width="22.85546875" style="33" customWidth="1"/>
    <col min="10507" max="10507" width="1" style="33" customWidth="1"/>
    <col min="10508" max="10508" width="23.5703125" style="33" customWidth="1"/>
    <col min="10509" max="10509" width="9.140625" style="33"/>
    <col min="10510" max="10510" width="15.140625" style="33" bestFit="1" customWidth="1"/>
    <col min="10511" max="10752" width="9.140625" style="33"/>
    <col min="10753" max="10754" width="2.85546875" style="33" customWidth="1"/>
    <col min="10755" max="10755" width="47.42578125" style="33" customWidth="1"/>
    <col min="10756" max="10756" width="10.5703125" style="33" bestFit="1" customWidth="1"/>
    <col min="10757" max="10757" width="0.85546875" style="33" customWidth="1"/>
    <col min="10758" max="10758" width="23.7109375" style="33" bestFit="1" customWidth="1"/>
    <col min="10759" max="10759" width="0.85546875" style="33" customWidth="1"/>
    <col min="10760" max="10760" width="24.5703125" style="33" customWidth="1"/>
    <col min="10761" max="10761" width="0.85546875" style="33" customWidth="1"/>
    <col min="10762" max="10762" width="22.85546875" style="33" customWidth="1"/>
    <col min="10763" max="10763" width="1" style="33" customWidth="1"/>
    <col min="10764" max="10764" width="23.5703125" style="33" customWidth="1"/>
    <col min="10765" max="10765" width="9.140625" style="33"/>
    <col min="10766" max="10766" width="15.140625" style="33" bestFit="1" customWidth="1"/>
    <col min="10767" max="11008" width="9.140625" style="33"/>
    <col min="11009" max="11010" width="2.85546875" style="33" customWidth="1"/>
    <col min="11011" max="11011" width="47.42578125" style="33" customWidth="1"/>
    <col min="11012" max="11012" width="10.5703125" style="33" bestFit="1" customWidth="1"/>
    <col min="11013" max="11013" width="0.85546875" style="33" customWidth="1"/>
    <col min="11014" max="11014" width="23.7109375" style="33" bestFit="1" customWidth="1"/>
    <col min="11015" max="11015" width="0.85546875" style="33" customWidth="1"/>
    <col min="11016" max="11016" width="24.5703125" style="33" customWidth="1"/>
    <col min="11017" max="11017" width="0.85546875" style="33" customWidth="1"/>
    <col min="11018" max="11018" width="22.85546875" style="33" customWidth="1"/>
    <col min="11019" max="11019" width="1" style="33" customWidth="1"/>
    <col min="11020" max="11020" width="23.5703125" style="33" customWidth="1"/>
    <col min="11021" max="11021" width="9.140625" style="33"/>
    <col min="11022" max="11022" width="15.140625" style="33" bestFit="1" customWidth="1"/>
    <col min="11023" max="11264" width="9.140625" style="33"/>
    <col min="11265" max="11266" width="2.85546875" style="33" customWidth="1"/>
    <col min="11267" max="11267" width="47.42578125" style="33" customWidth="1"/>
    <col min="11268" max="11268" width="10.5703125" style="33" bestFit="1" customWidth="1"/>
    <col min="11269" max="11269" width="0.85546875" style="33" customWidth="1"/>
    <col min="11270" max="11270" width="23.7109375" style="33" bestFit="1" customWidth="1"/>
    <col min="11271" max="11271" width="0.85546875" style="33" customWidth="1"/>
    <col min="11272" max="11272" width="24.5703125" style="33" customWidth="1"/>
    <col min="11273" max="11273" width="0.85546875" style="33" customWidth="1"/>
    <col min="11274" max="11274" width="22.85546875" style="33" customWidth="1"/>
    <col min="11275" max="11275" width="1" style="33" customWidth="1"/>
    <col min="11276" max="11276" width="23.5703125" style="33" customWidth="1"/>
    <col min="11277" max="11277" width="9.140625" style="33"/>
    <col min="11278" max="11278" width="15.140625" style="33" bestFit="1" customWidth="1"/>
    <col min="11279" max="11520" width="9.140625" style="33"/>
    <col min="11521" max="11522" width="2.85546875" style="33" customWidth="1"/>
    <col min="11523" max="11523" width="47.42578125" style="33" customWidth="1"/>
    <col min="11524" max="11524" width="10.5703125" style="33" bestFit="1" customWidth="1"/>
    <col min="11525" max="11525" width="0.85546875" style="33" customWidth="1"/>
    <col min="11526" max="11526" width="23.7109375" style="33" bestFit="1" customWidth="1"/>
    <col min="11527" max="11527" width="0.85546875" style="33" customWidth="1"/>
    <col min="11528" max="11528" width="24.5703125" style="33" customWidth="1"/>
    <col min="11529" max="11529" width="0.85546875" style="33" customWidth="1"/>
    <col min="11530" max="11530" width="22.85546875" style="33" customWidth="1"/>
    <col min="11531" max="11531" width="1" style="33" customWidth="1"/>
    <col min="11532" max="11532" width="23.5703125" style="33" customWidth="1"/>
    <col min="11533" max="11533" width="9.140625" style="33"/>
    <col min="11534" max="11534" width="15.140625" style="33" bestFit="1" customWidth="1"/>
    <col min="11535" max="11776" width="9.140625" style="33"/>
    <col min="11777" max="11778" width="2.85546875" style="33" customWidth="1"/>
    <col min="11779" max="11779" width="47.42578125" style="33" customWidth="1"/>
    <col min="11780" max="11780" width="10.5703125" style="33" bestFit="1" customWidth="1"/>
    <col min="11781" max="11781" width="0.85546875" style="33" customWidth="1"/>
    <col min="11782" max="11782" width="23.7109375" style="33" bestFit="1" customWidth="1"/>
    <col min="11783" max="11783" width="0.85546875" style="33" customWidth="1"/>
    <col min="11784" max="11784" width="24.5703125" style="33" customWidth="1"/>
    <col min="11785" max="11785" width="0.85546875" style="33" customWidth="1"/>
    <col min="11786" max="11786" width="22.85546875" style="33" customWidth="1"/>
    <col min="11787" max="11787" width="1" style="33" customWidth="1"/>
    <col min="11788" max="11788" width="23.5703125" style="33" customWidth="1"/>
    <col min="11789" max="11789" width="9.140625" style="33"/>
    <col min="11790" max="11790" width="15.140625" style="33" bestFit="1" customWidth="1"/>
    <col min="11791" max="12032" width="9.140625" style="33"/>
    <col min="12033" max="12034" width="2.85546875" style="33" customWidth="1"/>
    <col min="12035" max="12035" width="47.42578125" style="33" customWidth="1"/>
    <col min="12036" max="12036" width="10.5703125" style="33" bestFit="1" customWidth="1"/>
    <col min="12037" max="12037" width="0.85546875" style="33" customWidth="1"/>
    <col min="12038" max="12038" width="23.7109375" style="33" bestFit="1" customWidth="1"/>
    <col min="12039" max="12039" width="0.85546875" style="33" customWidth="1"/>
    <col min="12040" max="12040" width="24.5703125" style="33" customWidth="1"/>
    <col min="12041" max="12041" width="0.85546875" style="33" customWidth="1"/>
    <col min="12042" max="12042" width="22.85546875" style="33" customWidth="1"/>
    <col min="12043" max="12043" width="1" style="33" customWidth="1"/>
    <col min="12044" max="12044" width="23.5703125" style="33" customWidth="1"/>
    <col min="12045" max="12045" width="9.140625" style="33"/>
    <col min="12046" max="12046" width="15.140625" style="33" bestFit="1" customWidth="1"/>
    <col min="12047" max="12288" width="9.140625" style="33"/>
    <col min="12289" max="12290" width="2.85546875" style="33" customWidth="1"/>
    <col min="12291" max="12291" width="47.42578125" style="33" customWidth="1"/>
    <col min="12292" max="12292" width="10.5703125" style="33" bestFit="1" customWidth="1"/>
    <col min="12293" max="12293" width="0.85546875" style="33" customWidth="1"/>
    <col min="12294" max="12294" width="23.7109375" style="33" bestFit="1" customWidth="1"/>
    <col min="12295" max="12295" width="0.85546875" style="33" customWidth="1"/>
    <col min="12296" max="12296" width="24.5703125" style="33" customWidth="1"/>
    <col min="12297" max="12297" width="0.85546875" style="33" customWidth="1"/>
    <col min="12298" max="12298" width="22.85546875" style="33" customWidth="1"/>
    <col min="12299" max="12299" width="1" style="33" customWidth="1"/>
    <col min="12300" max="12300" width="23.5703125" style="33" customWidth="1"/>
    <col min="12301" max="12301" width="9.140625" style="33"/>
    <col min="12302" max="12302" width="15.140625" style="33" bestFit="1" customWidth="1"/>
    <col min="12303" max="12544" width="9.140625" style="33"/>
    <col min="12545" max="12546" width="2.85546875" style="33" customWidth="1"/>
    <col min="12547" max="12547" width="47.42578125" style="33" customWidth="1"/>
    <col min="12548" max="12548" width="10.5703125" style="33" bestFit="1" customWidth="1"/>
    <col min="12549" max="12549" width="0.85546875" style="33" customWidth="1"/>
    <col min="12550" max="12550" width="23.7109375" style="33" bestFit="1" customWidth="1"/>
    <col min="12551" max="12551" width="0.85546875" style="33" customWidth="1"/>
    <col min="12552" max="12552" width="24.5703125" style="33" customWidth="1"/>
    <col min="12553" max="12553" width="0.85546875" style="33" customWidth="1"/>
    <col min="12554" max="12554" width="22.85546875" style="33" customWidth="1"/>
    <col min="12555" max="12555" width="1" style="33" customWidth="1"/>
    <col min="12556" max="12556" width="23.5703125" style="33" customWidth="1"/>
    <col min="12557" max="12557" width="9.140625" style="33"/>
    <col min="12558" max="12558" width="15.140625" style="33" bestFit="1" customWidth="1"/>
    <col min="12559" max="12800" width="9.140625" style="33"/>
    <col min="12801" max="12802" width="2.85546875" style="33" customWidth="1"/>
    <col min="12803" max="12803" width="47.42578125" style="33" customWidth="1"/>
    <col min="12804" max="12804" width="10.5703125" style="33" bestFit="1" customWidth="1"/>
    <col min="12805" max="12805" width="0.85546875" style="33" customWidth="1"/>
    <col min="12806" max="12806" width="23.7109375" style="33" bestFit="1" customWidth="1"/>
    <col min="12807" max="12807" width="0.85546875" style="33" customWidth="1"/>
    <col min="12808" max="12808" width="24.5703125" style="33" customWidth="1"/>
    <col min="12809" max="12809" width="0.85546875" style="33" customWidth="1"/>
    <col min="12810" max="12810" width="22.85546875" style="33" customWidth="1"/>
    <col min="12811" max="12811" width="1" style="33" customWidth="1"/>
    <col min="12812" max="12812" width="23.5703125" style="33" customWidth="1"/>
    <col min="12813" max="12813" width="9.140625" style="33"/>
    <col min="12814" max="12814" width="15.140625" style="33" bestFit="1" customWidth="1"/>
    <col min="12815" max="13056" width="9.140625" style="33"/>
    <col min="13057" max="13058" width="2.85546875" style="33" customWidth="1"/>
    <col min="13059" max="13059" width="47.42578125" style="33" customWidth="1"/>
    <col min="13060" max="13060" width="10.5703125" style="33" bestFit="1" customWidth="1"/>
    <col min="13061" max="13061" width="0.85546875" style="33" customWidth="1"/>
    <col min="13062" max="13062" width="23.7109375" style="33" bestFit="1" customWidth="1"/>
    <col min="13063" max="13063" width="0.85546875" style="33" customWidth="1"/>
    <col min="13064" max="13064" width="24.5703125" style="33" customWidth="1"/>
    <col min="13065" max="13065" width="0.85546875" style="33" customWidth="1"/>
    <col min="13066" max="13066" width="22.85546875" style="33" customWidth="1"/>
    <col min="13067" max="13067" width="1" style="33" customWidth="1"/>
    <col min="13068" max="13068" width="23.5703125" style="33" customWidth="1"/>
    <col min="13069" max="13069" width="9.140625" style="33"/>
    <col min="13070" max="13070" width="15.140625" style="33" bestFit="1" customWidth="1"/>
    <col min="13071" max="13312" width="9.140625" style="33"/>
    <col min="13313" max="13314" width="2.85546875" style="33" customWidth="1"/>
    <col min="13315" max="13315" width="47.42578125" style="33" customWidth="1"/>
    <col min="13316" max="13316" width="10.5703125" style="33" bestFit="1" customWidth="1"/>
    <col min="13317" max="13317" width="0.85546875" style="33" customWidth="1"/>
    <col min="13318" max="13318" width="23.7109375" style="33" bestFit="1" customWidth="1"/>
    <col min="13319" max="13319" width="0.85546875" style="33" customWidth="1"/>
    <col min="13320" max="13320" width="24.5703125" style="33" customWidth="1"/>
    <col min="13321" max="13321" width="0.85546875" style="33" customWidth="1"/>
    <col min="13322" max="13322" width="22.85546875" style="33" customWidth="1"/>
    <col min="13323" max="13323" width="1" style="33" customWidth="1"/>
    <col min="13324" max="13324" width="23.5703125" style="33" customWidth="1"/>
    <col min="13325" max="13325" width="9.140625" style="33"/>
    <col min="13326" max="13326" width="15.140625" style="33" bestFit="1" customWidth="1"/>
    <col min="13327" max="13568" width="9.140625" style="33"/>
    <col min="13569" max="13570" width="2.85546875" style="33" customWidth="1"/>
    <col min="13571" max="13571" width="47.42578125" style="33" customWidth="1"/>
    <col min="13572" max="13572" width="10.5703125" style="33" bestFit="1" customWidth="1"/>
    <col min="13573" max="13573" width="0.85546875" style="33" customWidth="1"/>
    <col min="13574" max="13574" width="23.7109375" style="33" bestFit="1" customWidth="1"/>
    <col min="13575" max="13575" width="0.85546875" style="33" customWidth="1"/>
    <col min="13576" max="13576" width="24.5703125" style="33" customWidth="1"/>
    <col min="13577" max="13577" width="0.85546875" style="33" customWidth="1"/>
    <col min="13578" max="13578" width="22.85546875" style="33" customWidth="1"/>
    <col min="13579" max="13579" width="1" style="33" customWidth="1"/>
    <col min="13580" max="13580" width="23.5703125" style="33" customWidth="1"/>
    <col min="13581" max="13581" width="9.140625" style="33"/>
    <col min="13582" max="13582" width="15.140625" style="33" bestFit="1" customWidth="1"/>
    <col min="13583" max="13824" width="9.140625" style="33"/>
    <col min="13825" max="13826" width="2.85546875" style="33" customWidth="1"/>
    <col min="13827" max="13827" width="47.42578125" style="33" customWidth="1"/>
    <col min="13828" max="13828" width="10.5703125" style="33" bestFit="1" customWidth="1"/>
    <col min="13829" max="13829" width="0.85546875" style="33" customWidth="1"/>
    <col min="13830" max="13830" width="23.7109375" style="33" bestFit="1" customWidth="1"/>
    <col min="13831" max="13831" width="0.85546875" style="33" customWidth="1"/>
    <col min="13832" max="13832" width="24.5703125" style="33" customWidth="1"/>
    <col min="13833" max="13833" width="0.85546875" style="33" customWidth="1"/>
    <col min="13834" max="13834" width="22.85546875" style="33" customWidth="1"/>
    <col min="13835" max="13835" width="1" style="33" customWidth="1"/>
    <col min="13836" max="13836" width="23.5703125" style="33" customWidth="1"/>
    <col min="13837" max="13837" width="9.140625" style="33"/>
    <col min="13838" max="13838" width="15.140625" style="33" bestFit="1" customWidth="1"/>
    <col min="13839" max="14080" width="9.140625" style="33"/>
    <col min="14081" max="14082" width="2.85546875" style="33" customWidth="1"/>
    <col min="14083" max="14083" width="47.42578125" style="33" customWidth="1"/>
    <col min="14084" max="14084" width="10.5703125" style="33" bestFit="1" customWidth="1"/>
    <col min="14085" max="14085" width="0.85546875" style="33" customWidth="1"/>
    <col min="14086" max="14086" width="23.7109375" style="33" bestFit="1" customWidth="1"/>
    <col min="14087" max="14087" width="0.85546875" style="33" customWidth="1"/>
    <col min="14088" max="14088" width="24.5703125" style="33" customWidth="1"/>
    <col min="14089" max="14089" width="0.85546875" style="33" customWidth="1"/>
    <col min="14090" max="14090" width="22.85546875" style="33" customWidth="1"/>
    <col min="14091" max="14091" width="1" style="33" customWidth="1"/>
    <col min="14092" max="14092" width="23.5703125" style="33" customWidth="1"/>
    <col min="14093" max="14093" width="9.140625" style="33"/>
    <col min="14094" max="14094" width="15.140625" style="33" bestFit="1" customWidth="1"/>
    <col min="14095" max="14336" width="9.140625" style="33"/>
    <col min="14337" max="14338" width="2.85546875" style="33" customWidth="1"/>
    <col min="14339" max="14339" width="47.42578125" style="33" customWidth="1"/>
    <col min="14340" max="14340" width="10.5703125" style="33" bestFit="1" customWidth="1"/>
    <col min="14341" max="14341" width="0.85546875" style="33" customWidth="1"/>
    <col min="14342" max="14342" width="23.7109375" style="33" bestFit="1" customWidth="1"/>
    <col min="14343" max="14343" width="0.85546875" style="33" customWidth="1"/>
    <col min="14344" max="14344" width="24.5703125" style="33" customWidth="1"/>
    <col min="14345" max="14345" width="0.85546875" style="33" customWidth="1"/>
    <col min="14346" max="14346" width="22.85546875" style="33" customWidth="1"/>
    <col min="14347" max="14347" width="1" style="33" customWidth="1"/>
    <col min="14348" max="14348" width="23.5703125" style="33" customWidth="1"/>
    <col min="14349" max="14349" width="9.140625" style="33"/>
    <col min="14350" max="14350" width="15.140625" style="33" bestFit="1" customWidth="1"/>
    <col min="14351" max="14592" width="9.140625" style="33"/>
    <col min="14593" max="14594" width="2.85546875" style="33" customWidth="1"/>
    <col min="14595" max="14595" width="47.42578125" style="33" customWidth="1"/>
    <col min="14596" max="14596" width="10.5703125" style="33" bestFit="1" customWidth="1"/>
    <col min="14597" max="14597" width="0.85546875" style="33" customWidth="1"/>
    <col min="14598" max="14598" width="23.7109375" style="33" bestFit="1" customWidth="1"/>
    <col min="14599" max="14599" width="0.85546875" style="33" customWidth="1"/>
    <col min="14600" max="14600" width="24.5703125" style="33" customWidth="1"/>
    <col min="14601" max="14601" width="0.85546875" style="33" customWidth="1"/>
    <col min="14602" max="14602" width="22.85546875" style="33" customWidth="1"/>
    <col min="14603" max="14603" width="1" style="33" customWidth="1"/>
    <col min="14604" max="14604" width="23.5703125" style="33" customWidth="1"/>
    <col min="14605" max="14605" width="9.140625" style="33"/>
    <col min="14606" max="14606" width="15.140625" style="33" bestFit="1" customWidth="1"/>
    <col min="14607" max="14848" width="9.140625" style="33"/>
    <col min="14849" max="14850" width="2.85546875" style="33" customWidth="1"/>
    <col min="14851" max="14851" width="47.42578125" style="33" customWidth="1"/>
    <col min="14852" max="14852" width="10.5703125" style="33" bestFit="1" customWidth="1"/>
    <col min="14853" max="14853" width="0.85546875" style="33" customWidth="1"/>
    <col min="14854" max="14854" width="23.7109375" style="33" bestFit="1" customWidth="1"/>
    <col min="14855" max="14855" width="0.85546875" style="33" customWidth="1"/>
    <col min="14856" max="14856" width="24.5703125" style="33" customWidth="1"/>
    <col min="14857" max="14857" width="0.85546875" style="33" customWidth="1"/>
    <col min="14858" max="14858" width="22.85546875" style="33" customWidth="1"/>
    <col min="14859" max="14859" width="1" style="33" customWidth="1"/>
    <col min="14860" max="14860" width="23.5703125" style="33" customWidth="1"/>
    <col min="14861" max="14861" width="9.140625" style="33"/>
    <col min="14862" max="14862" width="15.140625" style="33" bestFit="1" customWidth="1"/>
    <col min="14863" max="15104" width="9.140625" style="33"/>
    <col min="15105" max="15106" width="2.85546875" style="33" customWidth="1"/>
    <col min="15107" max="15107" width="47.42578125" style="33" customWidth="1"/>
    <col min="15108" max="15108" width="10.5703125" style="33" bestFit="1" customWidth="1"/>
    <col min="15109" max="15109" width="0.85546875" style="33" customWidth="1"/>
    <col min="15110" max="15110" width="23.7109375" style="33" bestFit="1" customWidth="1"/>
    <col min="15111" max="15111" width="0.85546875" style="33" customWidth="1"/>
    <col min="15112" max="15112" width="24.5703125" style="33" customWidth="1"/>
    <col min="15113" max="15113" width="0.85546875" style="33" customWidth="1"/>
    <col min="15114" max="15114" width="22.85546875" style="33" customWidth="1"/>
    <col min="15115" max="15115" width="1" style="33" customWidth="1"/>
    <col min="15116" max="15116" width="23.5703125" style="33" customWidth="1"/>
    <col min="15117" max="15117" width="9.140625" style="33"/>
    <col min="15118" max="15118" width="15.140625" style="33" bestFit="1" customWidth="1"/>
    <col min="15119" max="15360" width="9.140625" style="33"/>
    <col min="15361" max="15362" width="2.85546875" style="33" customWidth="1"/>
    <col min="15363" max="15363" width="47.42578125" style="33" customWidth="1"/>
    <col min="15364" max="15364" width="10.5703125" style="33" bestFit="1" customWidth="1"/>
    <col min="15365" max="15365" width="0.85546875" style="33" customWidth="1"/>
    <col min="15366" max="15366" width="23.7109375" style="33" bestFit="1" customWidth="1"/>
    <col min="15367" max="15367" width="0.85546875" style="33" customWidth="1"/>
    <col min="15368" max="15368" width="24.5703125" style="33" customWidth="1"/>
    <col min="15369" max="15369" width="0.85546875" style="33" customWidth="1"/>
    <col min="15370" max="15370" width="22.85546875" style="33" customWidth="1"/>
    <col min="15371" max="15371" width="1" style="33" customWidth="1"/>
    <col min="15372" max="15372" width="23.5703125" style="33" customWidth="1"/>
    <col min="15373" max="15373" width="9.140625" style="33"/>
    <col min="15374" max="15374" width="15.140625" style="33" bestFit="1" customWidth="1"/>
    <col min="15375" max="15616" width="9.140625" style="33"/>
    <col min="15617" max="15618" width="2.85546875" style="33" customWidth="1"/>
    <col min="15619" max="15619" width="47.42578125" style="33" customWidth="1"/>
    <col min="15620" max="15620" width="10.5703125" style="33" bestFit="1" customWidth="1"/>
    <col min="15621" max="15621" width="0.85546875" style="33" customWidth="1"/>
    <col min="15622" max="15622" width="23.7109375" style="33" bestFit="1" customWidth="1"/>
    <col min="15623" max="15623" width="0.85546875" style="33" customWidth="1"/>
    <col min="15624" max="15624" width="24.5703125" style="33" customWidth="1"/>
    <col min="15625" max="15625" width="0.85546875" style="33" customWidth="1"/>
    <col min="15626" max="15626" width="22.85546875" style="33" customWidth="1"/>
    <col min="15627" max="15627" width="1" style="33" customWidth="1"/>
    <col min="15628" max="15628" width="23.5703125" style="33" customWidth="1"/>
    <col min="15629" max="15629" width="9.140625" style="33"/>
    <col min="15630" max="15630" width="15.140625" style="33" bestFit="1" customWidth="1"/>
    <col min="15631" max="15872" width="9.140625" style="33"/>
    <col min="15873" max="15874" width="2.85546875" style="33" customWidth="1"/>
    <col min="15875" max="15875" width="47.42578125" style="33" customWidth="1"/>
    <col min="15876" max="15876" width="10.5703125" style="33" bestFit="1" customWidth="1"/>
    <col min="15877" max="15877" width="0.85546875" style="33" customWidth="1"/>
    <col min="15878" max="15878" width="23.7109375" style="33" bestFit="1" customWidth="1"/>
    <col min="15879" max="15879" width="0.85546875" style="33" customWidth="1"/>
    <col min="15880" max="15880" width="24.5703125" style="33" customWidth="1"/>
    <col min="15881" max="15881" width="0.85546875" style="33" customWidth="1"/>
    <col min="15882" max="15882" width="22.85546875" style="33" customWidth="1"/>
    <col min="15883" max="15883" width="1" style="33" customWidth="1"/>
    <col min="15884" max="15884" width="23.5703125" style="33" customWidth="1"/>
    <col min="15885" max="15885" width="9.140625" style="33"/>
    <col min="15886" max="15886" width="15.140625" style="33" bestFit="1" customWidth="1"/>
    <col min="15887" max="16128" width="9.140625" style="33"/>
    <col min="16129" max="16130" width="2.85546875" style="33" customWidth="1"/>
    <col min="16131" max="16131" width="47.42578125" style="33" customWidth="1"/>
    <col min="16132" max="16132" width="10.5703125" style="33" bestFit="1" customWidth="1"/>
    <col min="16133" max="16133" width="0.85546875" style="33" customWidth="1"/>
    <col min="16134" max="16134" width="23.7109375" style="33" bestFit="1" customWidth="1"/>
    <col min="16135" max="16135" width="0.85546875" style="33" customWidth="1"/>
    <col min="16136" max="16136" width="24.5703125" style="33" customWidth="1"/>
    <col min="16137" max="16137" width="0.85546875" style="33" customWidth="1"/>
    <col min="16138" max="16138" width="22.85546875" style="33" customWidth="1"/>
    <col min="16139" max="16139" width="1" style="33" customWidth="1"/>
    <col min="16140" max="16140" width="23.5703125" style="33" customWidth="1"/>
    <col min="16141" max="16141" width="9.140625" style="33"/>
    <col min="16142" max="16142" width="15.140625" style="33" bestFit="1" customWidth="1"/>
    <col min="16143" max="16384" width="9.140625" style="33"/>
  </cols>
  <sheetData>
    <row r="1" spans="1:12" ht="10.5" customHeight="1" x14ac:dyDescent="0.5">
      <c r="D1" s="7"/>
      <c r="E1" s="7"/>
      <c r="F1" s="32"/>
      <c r="G1" s="32"/>
      <c r="H1" s="32"/>
      <c r="J1" s="32"/>
      <c r="K1" s="32"/>
      <c r="L1" s="32"/>
    </row>
    <row r="2" spans="1:12" ht="18" customHeight="1" x14ac:dyDescent="0.5">
      <c r="A2" s="119" t="s">
        <v>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2" ht="18" customHeight="1" x14ac:dyDescent="0.5">
      <c r="A3" s="119" t="s">
        <v>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2" ht="18" customHeight="1" x14ac:dyDescent="0.5">
      <c r="A4" s="119" t="s">
        <v>231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spans="1:12" ht="18" customHeight="1" x14ac:dyDescent="0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2" ht="18" customHeight="1" x14ac:dyDescent="0.5">
      <c r="A6" s="29"/>
      <c r="B6" s="29"/>
      <c r="F6" s="116" t="s">
        <v>2</v>
      </c>
      <c r="G6" s="116"/>
      <c r="H6" s="116"/>
      <c r="I6" s="116"/>
      <c r="J6" s="116"/>
      <c r="K6" s="116"/>
      <c r="L6" s="116"/>
    </row>
    <row r="7" spans="1:12" ht="14.25" customHeight="1" x14ac:dyDescent="0.5">
      <c r="F7" s="117" t="s">
        <v>3</v>
      </c>
      <c r="G7" s="117"/>
      <c r="H7" s="117"/>
      <c r="J7" s="118" t="s">
        <v>230</v>
      </c>
      <c r="K7" s="118"/>
      <c r="L7" s="118"/>
    </row>
    <row r="8" spans="1:12" ht="15" customHeight="1" x14ac:dyDescent="0.5">
      <c r="D8" s="22" t="s">
        <v>4</v>
      </c>
      <c r="F8" s="35" t="s">
        <v>5</v>
      </c>
      <c r="G8" s="36"/>
      <c r="H8" s="35" t="s">
        <v>6</v>
      </c>
      <c r="J8" s="35" t="str">
        <f>+F8</f>
        <v>31 มีนาคม 2568</v>
      </c>
      <c r="K8" s="36"/>
      <c r="L8" s="35" t="str">
        <f>+H8</f>
        <v>31 ธันวาคม 2567</v>
      </c>
    </row>
    <row r="9" spans="1:12" ht="18" customHeight="1" x14ac:dyDescent="0.5">
      <c r="F9" s="37" t="s">
        <v>216</v>
      </c>
      <c r="G9" s="37"/>
      <c r="H9" s="37" t="s">
        <v>217</v>
      </c>
      <c r="I9" s="83"/>
      <c r="J9" s="37" t="s">
        <v>216</v>
      </c>
      <c r="K9" s="37"/>
      <c r="L9" s="37" t="s">
        <v>217</v>
      </c>
    </row>
    <row r="10" spans="1:12" ht="18" customHeight="1" x14ac:dyDescent="0.5">
      <c r="A10" s="113" t="s">
        <v>7</v>
      </c>
      <c r="B10" s="113"/>
      <c r="C10" s="113"/>
      <c r="F10" s="37" t="s">
        <v>218</v>
      </c>
      <c r="G10" s="37"/>
      <c r="H10" s="37"/>
      <c r="I10" s="83"/>
      <c r="J10" s="37" t="s">
        <v>218</v>
      </c>
      <c r="K10" s="37"/>
      <c r="L10" s="37"/>
    </row>
    <row r="11" spans="1:12" ht="18" customHeight="1" x14ac:dyDescent="0.5">
      <c r="A11" s="2" t="s">
        <v>8</v>
      </c>
      <c r="F11" s="3"/>
      <c r="G11" s="3"/>
      <c r="H11" s="3"/>
    </row>
    <row r="12" spans="1:12" ht="18" customHeight="1" x14ac:dyDescent="0.5">
      <c r="B12" s="2" t="s">
        <v>9</v>
      </c>
      <c r="D12" s="29">
        <v>3</v>
      </c>
      <c r="F12" s="39">
        <v>142581474.88</v>
      </c>
      <c r="G12" s="39"/>
      <c r="H12" s="39">
        <v>226065834.77000001</v>
      </c>
      <c r="I12" s="27"/>
      <c r="J12" s="39">
        <v>33563552.070000008</v>
      </c>
      <c r="K12" s="5"/>
      <c r="L12" s="5">
        <v>117400641.78</v>
      </c>
    </row>
    <row r="13" spans="1:12" ht="18" customHeight="1" x14ac:dyDescent="0.5">
      <c r="B13" s="2" t="s">
        <v>10</v>
      </c>
      <c r="F13" s="39"/>
      <c r="G13" s="39"/>
      <c r="H13" s="39"/>
      <c r="I13" s="27"/>
      <c r="J13" s="5"/>
      <c r="K13" s="5"/>
      <c r="L13" s="5"/>
    </row>
    <row r="14" spans="1:12" ht="18" customHeight="1" x14ac:dyDescent="0.5">
      <c r="C14" s="2" t="s">
        <v>11</v>
      </c>
      <c r="D14" s="29">
        <v>4</v>
      </c>
      <c r="F14" s="39">
        <v>83334273.879999995</v>
      </c>
      <c r="G14" s="39"/>
      <c r="H14" s="39">
        <v>56525841.879999995</v>
      </c>
      <c r="I14" s="27"/>
      <c r="J14" s="5">
        <v>51861455.200000003</v>
      </c>
      <c r="K14" s="5"/>
      <c r="L14" s="5">
        <v>51861455.200000003</v>
      </c>
    </row>
    <row r="15" spans="1:12" ht="18" customHeight="1" x14ac:dyDescent="0.5">
      <c r="C15" s="2" t="s">
        <v>12</v>
      </c>
      <c r="D15" s="29">
        <v>2.2000000000000002</v>
      </c>
      <c r="F15" s="39">
        <v>34347.14</v>
      </c>
      <c r="G15" s="39"/>
      <c r="H15" s="39">
        <v>0</v>
      </c>
      <c r="I15" s="27"/>
      <c r="J15" s="5">
        <v>3409347.14</v>
      </c>
      <c r="K15" s="5"/>
      <c r="L15" s="5">
        <v>0</v>
      </c>
    </row>
    <row r="16" spans="1:12" ht="18" customHeight="1" x14ac:dyDescent="0.5">
      <c r="B16" s="2" t="s">
        <v>13</v>
      </c>
      <c r="F16" s="39"/>
      <c r="G16" s="39"/>
      <c r="H16" s="39"/>
      <c r="I16" s="27"/>
      <c r="J16" s="5"/>
      <c r="K16" s="5"/>
      <c r="L16" s="5"/>
    </row>
    <row r="17" spans="1:13" ht="18" customHeight="1" x14ac:dyDescent="0.5">
      <c r="C17" s="2" t="s">
        <v>14</v>
      </c>
      <c r="D17" s="29">
        <v>5</v>
      </c>
      <c r="F17" s="39">
        <v>21100562.560000002</v>
      </c>
      <c r="G17" s="39"/>
      <c r="H17" s="39">
        <v>20783301.969999999</v>
      </c>
      <c r="I17" s="27"/>
      <c r="J17" s="5">
        <v>7529577.3900000006</v>
      </c>
      <c r="K17" s="5"/>
      <c r="L17" s="5">
        <v>6423744.540000001</v>
      </c>
    </row>
    <row r="18" spans="1:13" ht="18" customHeight="1" x14ac:dyDescent="0.5">
      <c r="C18" s="2" t="s">
        <v>12</v>
      </c>
      <c r="D18" s="29">
        <v>2.2999999999999998</v>
      </c>
      <c r="F18" s="39">
        <v>0</v>
      </c>
      <c r="G18" s="39"/>
      <c r="H18" s="39">
        <v>0</v>
      </c>
      <c r="I18" s="27"/>
      <c r="J18" s="5">
        <v>10442636.140000001</v>
      </c>
      <c r="K18" s="5"/>
      <c r="L18" s="5">
        <v>0</v>
      </c>
    </row>
    <row r="19" spans="1:13" ht="18" customHeight="1" x14ac:dyDescent="0.5">
      <c r="B19" s="2" t="s">
        <v>15</v>
      </c>
      <c r="D19" s="29">
        <v>6</v>
      </c>
      <c r="F19" s="39">
        <v>596293343.46000004</v>
      </c>
      <c r="G19" s="39"/>
      <c r="H19" s="39">
        <v>688383177.61000013</v>
      </c>
      <c r="I19" s="27"/>
      <c r="J19" s="5">
        <v>474601.28</v>
      </c>
      <c r="K19" s="5"/>
      <c r="L19" s="5">
        <v>464301.68</v>
      </c>
    </row>
    <row r="20" spans="1:13" ht="18" customHeight="1" x14ac:dyDescent="0.5">
      <c r="B20" s="2" t="s">
        <v>16</v>
      </c>
      <c r="F20" s="39"/>
      <c r="G20" s="39"/>
      <c r="H20" s="39"/>
      <c r="I20" s="5"/>
      <c r="J20" s="5"/>
      <c r="K20" s="5"/>
      <c r="L20" s="5"/>
    </row>
    <row r="21" spans="1:13" ht="18" customHeight="1" x14ac:dyDescent="0.5">
      <c r="C21" s="2" t="s">
        <v>17</v>
      </c>
      <c r="D21" s="29">
        <v>7</v>
      </c>
      <c r="F21" s="39">
        <v>596000000</v>
      </c>
      <c r="G21" s="39"/>
      <c r="H21" s="39">
        <v>459000000</v>
      </c>
      <c r="I21" s="5"/>
      <c r="J21" s="84">
        <v>596000000</v>
      </c>
      <c r="K21" s="84"/>
      <c r="L21" s="84">
        <v>459000000</v>
      </c>
    </row>
    <row r="22" spans="1:13" ht="18" customHeight="1" x14ac:dyDescent="0.5">
      <c r="C22" s="2" t="s">
        <v>12</v>
      </c>
      <c r="D22" s="29">
        <v>2.4</v>
      </c>
      <c r="F22" s="39">
        <v>0</v>
      </c>
      <c r="G22" s="39"/>
      <c r="H22" s="39">
        <v>0</v>
      </c>
      <c r="I22" s="5"/>
      <c r="J22" s="84">
        <v>1701062693.73</v>
      </c>
      <c r="K22" s="84"/>
      <c r="L22" s="84">
        <v>1703568144.76</v>
      </c>
    </row>
    <row r="23" spans="1:13" ht="18" customHeight="1" x14ac:dyDescent="0.5">
      <c r="B23" s="40" t="s">
        <v>18</v>
      </c>
      <c r="D23" s="29">
        <v>8</v>
      </c>
      <c r="F23" s="39">
        <v>584952012.89999998</v>
      </c>
      <c r="G23" s="39"/>
      <c r="H23" s="39">
        <v>788283018.52999997</v>
      </c>
      <c r="I23" s="27"/>
      <c r="J23" s="5">
        <v>60656539.979999997</v>
      </c>
      <c r="K23" s="5"/>
      <c r="L23" s="5">
        <v>96984577.430000007</v>
      </c>
    </row>
    <row r="24" spans="1:13" ht="18" customHeight="1" x14ac:dyDescent="0.5">
      <c r="B24" s="2" t="s">
        <v>19</v>
      </c>
      <c r="F24" s="39"/>
      <c r="G24" s="39"/>
      <c r="H24" s="39"/>
      <c r="I24" s="27"/>
      <c r="J24" s="5"/>
      <c r="K24" s="5"/>
      <c r="L24" s="5"/>
    </row>
    <row r="25" spans="1:13" ht="18" customHeight="1" x14ac:dyDescent="0.5">
      <c r="C25" s="2" t="s">
        <v>20</v>
      </c>
      <c r="F25" s="5">
        <v>8353752.2799999993</v>
      </c>
      <c r="G25" s="39"/>
      <c r="H25" s="5">
        <v>8274553.4900000002</v>
      </c>
      <c r="I25" s="27"/>
      <c r="J25" s="5">
        <v>5000366.5600000005</v>
      </c>
      <c r="K25" s="5"/>
      <c r="L25" s="5">
        <v>4921168.8199999994</v>
      </c>
    </row>
    <row r="26" spans="1:13" ht="18" customHeight="1" x14ac:dyDescent="0.5">
      <c r="C26" s="2" t="s">
        <v>21</v>
      </c>
      <c r="F26" s="39">
        <v>11974120.939999999</v>
      </c>
      <c r="G26" s="39"/>
      <c r="H26" s="39">
        <v>11974120.940000001</v>
      </c>
      <c r="I26" s="27"/>
      <c r="J26" s="5">
        <v>11974120.939999999</v>
      </c>
      <c r="K26" s="5"/>
      <c r="L26" s="5">
        <v>11974120.940000001</v>
      </c>
      <c r="M26" s="41"/>
    </row>
    <row r="27" spans="1:13" ht="18" customHeight="1" x14ac:dyDescent="0.5">
      <c r="C27" s="2" t="s">
        <v>22</v>
      </c>
      <c r="F27" s="39">
        <v>1764249.25</v>
      </c>
      <c r="G27" s="39"/>
      <c r="H27" s="39">
        <v>1476972.35</v>
      </c>
      <c r="I27" s="27"/>
      <c r="J27" s="5">
        <v>731403.24</v>
      </c>
      <c r="K27" s="5"/>
      <c r="L27" s="5">
        <v>444644.15</v>
      </c>
    </row>
    <row r="28" spans="1:13" ht="18" customHeight="1" x14ac:dyDescent="0.5">
      <c r="C28" s="2" t="s">
        <v>23</v>
      </c>
      <c r="F28" s="42">
        <f>SUM(F12:F27)</f>
        <v>2046388137.2900002</v>
      </c>
      <c r="G28" s="24"/>
      <c r="H28" s="42">
        <f>SUM(H12:H27)</f>
        <v>2260766821.54</v>
      </c>
      <c r="I28" s="27"/>
      <c r="J28" s="42">
        <f>SUM(J12:J27)</f>
        <v>2482706293.6699996</v>
      </c>
      <c r="K28" s="24"/>
      <c r="L28" s="42">
        <f>SUM(L12:L27)</f>
        <v>2453042799.3000002</v>
      </c>
    </row>
    <row r="29" spans="1:13" ht="9" customHeight="1" x14ac:dyDescent="0.5">
      <c r="F29" s="84"/>
      <c r="G29" s="84"/>
      <c r="H29" s="84"/>
      <c r="I29" s="27"/>
      <c r="J29" s="5"/>
      <c r="K29" s="5"/>
      <c r="L29" s="5"/>
    </row>
    <row r="30" spans="1:13" ht="18" customHeight="1" x14ac:dyDescent="0.5">
      <c r="A30" s="2" t="s">
        <v>24</v>
      </c>
      <c r="F30" s="84"/>
      <c r="G30" s="84"/>
      <c r="H30" s="84"/>
      <c r="I30" s="27"/>
      <c r="J30" s="5"/>
      <c r="K30" s="5"/>
      <c r="L30" s="5"/>
    </row>
    <row r="31" spans="1:13" ht="18" customHeight="1" x14ac:dyDescent="0.5">
      <c r="B31" s="2" t="s">
        <v>25</v>
      </c>
      <c r="D31" s="29">
        <v>9</v>
      </c>
      <c r="F31" s="39">
        <v>0</v>
      </c>
      <c r="G31" s="39"/>
      <c r="H31" s="39">
        <v>0</v>
      </c>
      <c r="I31" s="27"/>
      <c r="J31" s="5">
        <v>261044600</v>
      </c>
      <c r="K31" s="5"/>
      <c r="L31" s="5">
        <v>261044600</v>
      </c>
    </row>
    <row r="32" spans="1:13" ht="18" customHeight="1" x14ac:dyDescent="0.5">
      <c r="B32" s="40" t="s">
        <v>26</v>
      </c>
      <c r="D32" s="29">
        <v>10</v>
      </c>
      <c r="F32" s="5">
        <v>113121903.88</v>
      </c>
      <c r="G32" s="39"/>
      <c r="H32" s="5">
        <v>166821800.71000001</v>
      </c>
      <c r="I32" s="27"/>
      <c r="J32" s="5">
        <v>113121903.88</v>
      </c>
      <c r="K32" s="5"/>
      <c r="L32" s="5">
        <v>166821800.71000001</v>
      </c>
    </row>
    <row r="33" spans="1:13" ht="18" customHeight="1" x14ac:dyDescent="0.5">
      <c r="B33" s="40" t="s">
        <v>27</v>
      </c>
      <c r="D33" s="29">
        <v>11</v>
      </c>
      <c r="F33" s="39">
        <v>285000575.38999999</v>
      </c>
      <c r="G33" s="39"/>
      <c r="H33" s="39">
        <v>285000576.45999998</v>
      </c>
      <c r="I33" s="27"/>
      <c r="J33" s="5">
        <v>285000000</v>
      </c>
      <c r="K33" s="5"/>
      <c r="L33" s="5">
        <v>285000000</v>
      </c>
    </row>
    <row r="34" spans="1:13" ht="18" customHeight="1" x14ac:dyDescent="0.5">
      <c r="B34" s="2" t="s">
        <v>28</v>
      </c>
      <c r="D34" s="29">
        <v>12</v>
      </c>
      <c r="F34" s="39">
        <v>391500000</v>
      </c>
      <c r="G34" s="39"/>
      <c r="H34" s="39">
        <v>391500000</v>
      </c>
      <c r="I34" s="27"/>
      <c r="J34" s="5">
        <v>391500000</v>
      </c>
      <c r="K34" s="5"/>
      <c r="L34" s="5">
        <v>391500000</v>
      </c>
    </row>
    <row r="35" spans="1:13" ht="18" customHeight="1" x14ac:dyDescent="0.5">
      <c r="B35" s="2" t="s">
        <v>29</v>
      </c>
      <c r="D35" s="29">
        <v>13</v>
      </c>
      <c r="F35" s="85">
        <v>4621263.2300000004</v>
      </c>
      <c r="G35" s="85"/>
      <c r="H35" s="85">
        <v>4729800.18</v>
      </c>
      <c r="I35" s="43"/>
      <c r="J35" s="44">
        <v>4621263.2300000004</v>
      </c>
      <c r="K35" s="44"/>
      <c r="L35" s="44">
        <v>4729800.18</v>
      </c>
    </row>
    <row r="36" spans="1:13" ht="18" customHeight="1" x14ac:dyDescent="0.5">
      <c r="B36" s="2" t="s">
        <v>30</v>
      </c>
      <c r="D36" s="29">
        <v>14</v>
      </c>
      <c r="F36" s="84">
        <v>21133340.600000001</v>
      </c>
      <c r="G36" s="84"/>
      <c r="H36" s="84">
        <v>22544459.469999999</v>
      </c>
      <c r="I36" s="27"/>
      <c r="J36" s="5">
        <v>21125868.329999998</v>
      </c>
      <c r="K36" s="5"/>
      <c r="L36" s="5">
        <v>22530301.52</v>
      </c>
    </row>
    <row r="37" spans="1:13" ht="18" customHeight="1" x14ac:dyDescent="0.5">
      <c r="B37" s="2" t="s">
        <v>31</v>
      </c>
      <c r="D37" s="29">
        <v>15</v>
      </c>
      <c r="F37" s="84">
        <v>214775309.44999999</v>
      </c>
      <c r="G37" s="84"/>
      <c r="H37" s="84">
        <v>214775309.44999999</v>
      </c>
      <c r="I37" s="27"/>
      <c r="J37" s="5">
        <v>0</v>
      </c>
      <c r="K37" s="5"/>
      <c r="L37" s="5">
        <v>0</v>
      </c>
    </row>
    <row r="38" spans="1:13" ht="18" customHeight="1" x14ac:dyDescent="0.5">
      <c r="B38" s="2" t="s">
        <v>32</v>
      </c>
      <c r="D38" s="29">
        <v>16</v>
      </c>
      <c r="F38" s="85">
        <v>264843.45</v>
      </c>
      <c r="G38" s="85"/>
      <c r="H38" s="85">
        <v>460219.72</v>
      </c>
      <c r="I38" s="43"/>
      <c r="J38" s="44">
        <v>264843.44999999972</v>
      </c>
      <c r="K38" s="44"/>
      <c r="L38" s="44">
        <v>460219.72</v>
      </c>
    </row>
    <row r="39" spans="1:13" ht="18" customHeight="1" x14ac:dyDescent="0.5">
      <c r="B39" s="2" t="s">
        <v>33</v>
      </c>
      <c r="D39" s="29">
        <v>17.100000000000001</v>
      </c>
      <c r="F39" s="84">
        <v>81398872.019999996</v>
      </c>
      <c r="G39" s="84"/>
      <c r="H39" s="84">
        <v>81549776.189999998</v>
      </c>
      <c r="I39" s="27"/>
      <c r="J39" s="5">
        <v>0</v>
      </c>
      <c r="K39" s="5"/>
      <c r="L39" s="5">
        <v>0</v>
      </c>
    </row>
    <row r="40" spans="1:13" ht="18" customHeight="1" x14ac:dyDescent="0.5">
      <c r="B40" s="2" t="s">
        <v>34</v>
      </c>
      <c r="D40" s="29">
        <v>17.2</v>
      </c>
      <c r="F40" s="85">
        <v>443638671.5</v>
      </c>
      <c r="G40" s="85"/>
      <c r="H40" s="85">
        <v>444038620.85000002</v>
      </c>
      <c r="I40" s="43"/>
      <c r="J40" s="44">
        <v>0</v>
      </c>
      <c r="K40" s="44"/>
      <c r="L40" s="44">
        <v>0</v>
      </c>
    </row>
    <row r="41" spans="1:13" ht="18" customHeight="1" x14ac:dyDescent="0.5">
      <c r="B41" s="2" t="s">
        <v>35</v>
      </c>
      <c r="D41" s="29">
        <v>18.399999999999999</v>
      </c>
      <c r="F41" s="84">
        <v>150854531.31</v>
      </c>
      <c r="G41" s="84"/>
      <c r="H41" s="84">
        <v>128854377.94</v>
      </c>
      <c r="I41" s="27"/>
      <c r="J41" s="5">
        <v>137344579.87</v>
      </c>
      <c r="K41" s="5"/>
      <c r="L41" s="5">
        <v>115478470.50999999</v>
      </c>
      <c r="M41" s="45"/>
    </row>
    <row r="42" spans="1:13" ht="18" customHeight="1" x14ac:dyDescent="0.5">
      <c r="B42" s="2" t="s">
        <v>36</v>
      </c>
      <c r="F42" s="84">
        <v>428610</v>
      </c>
      <c r="G42" s="84"/>
      <c r="H42" s="84">
        <v>428610</v>
      </c>
      <c r="I42" s="27"/>
      <c r="J42" s="5">
        <v>428610</v>
      </c>
      <c r="K42" s="5"/>
      <c r="L42" s="5">
        <v>428610</v>
      </c>
    </row>
    <row r="43" spans="1:13" ht="18" customHeight="1" x14ac:dyDescent="0.5">
      <c r="C43" s="2" t="s">
        <v>37</v>
      </c>
      <c r="F43" s="42">
        <f>SUM(F31:F42)</f>
        <v>1706737920.8299999</v>
      </c>
      <c r="G43" s="24"/>
      <c r="H43" s="42">
        <f>SUM(H31:H42)</f>
        <v>1740703550.9700003</v>
      </c>
      <c r="I43" s="27"/>
      <c r="J43" s="42">
        <f>SUM(J31:J42)</f>
        <v>1214451668.7600002</v>
      </c>
      <c r="K43" s="24"/>
      <c r="L43" s="42">
        <f>SUM(L31:L42)</f>
        <v>1247993802.6400001</v>
      </c>
    </row>
    <row r="44" spans="1:13" ht="18" customHeight="1" thickBot="1" x14ac:dyDescent="0.55000000000000004">
      <c r="A44" s="2" t="s">
        <v>38</v>
      </c>
      <c r="F44" s="46">
        <f>+F43+F28</f>
        <v>3753126058.1199999</v>
      </c>
      <c r="G44" s="24"/>
      <c r="H44" s="46">
        <f>+H43+H28</f>
        <v>4001470372.5100002</v>
      </c>
      <c r="I44" s="27"/>
      <c r="J44" s="46">
        <f>+J43+J28</f>
        <v>3697157962.4299998</v>
      </c>
      <c r="K44" s="24"/>
      <c r="L44" s="46">
        <f>+L43+L28</f>
        <v>3701036601.9400005</v>
      </c>
    </row>
    <row r="45" spans="1:13" ht="9.75" customHeight="1" thickTop="1" x14ac:dyDescent="0.5">
      <c r="F45" s="47"/>
      <c r="G45" s="47"/>
      <c r="H45" s="47"/>
      <c r="I45" s="27"/>
      <c r="J45" s="24"/>
      <c r="K45" s="24"/>
      <c r="L45" s="24"/>
    </row>
    <row r="46" spans="1:13" ht="18" customHeight="1" x14ac:dyDescent="0.5">
      <c r="A46" s="2" t="s">
        <v>184</v>
      </c>
      <c r="F46" s="47"/>
      <c r="G46" s="47"/>
      <c r="H46" s="47"/>
      <c r="I46" s="27"/>
      <c r="J46" s="5"/>
      <c r="K46" s="5"/>
      <c r="L46" s="5"/>
    </row>
    <row r="47" spans="1:13" ht="12" customHeight="1" x14ac:dyDescent="0.5">
      <c r="F47" s="47"/>
      <c r="G47" s="47"/>
      <c r="H47" s="47"/>
      <c r="I47" s="27"/>
      <c r="J47" s="5"/>
      <c r="K47" s="5"/>
      <c r="L47" s="5"/>
    </row>
    <row r="49" spans="1:14" s="49" customFormat="1" ht="18" customHeight="1" x14ac:dyDescent="0.5">
      <c r="A49" s="29"/>
      <c r="B49" s="28" t="s">
        <v>39</v>
      </c>
      <c r="C49" s="29"/>
      <c r="D49" s="28"/>
      <c r="E49" s="29"/>
      <c r="F49" s="29"/>
      <c r="G49" s="28"/>
      <c r="H49" s="28" t="s">
        <v>40</v>
      </c>
      <c r="I49" s="29"/>
      <c r="J49" s="29"/>
      <c r="K49" s="29"/>
      <c r="L49" s="29"/>
      <c r="N49" s="50"/>
    </row>
    <row r="50" spans="1:14" s="49" customFormat="1" ht="13.5" customHeight="1" x14ac:dyDescent="0.5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N50" s="50"/>
    </row>
    <row r="51" spans="1:14" s="49" customFormat="1" ht="18" customHeight="1" x14ac:dyDescent="0.5">
      <c r="A51" s="28"/>
      <c r="B51" s="86"/>
      <c r="C51" s="29"/>
      <c r="D51" s="29"/>
      <c r="E51" s="29"/>
      <c r="F51" s="29"/>
      <c r="G51" s="29"/>
      <c r="H51" s="29"/>
      <c r="I51" s="29"/>
      <c r="J51" s="29"/>
      <c r="K51" s="29"/>
      <c r="L51" s="29"/>
      <c r="N51" s="50"/>
    </row>
    <row r="52" spans="1:14" s="49" customFormat="1" ht="18" customHeight="1" x14ac:dyDescent="0.5">
      <c r="A52" s="119" t="str">
        <f>+A2</f>
        <v>บริษัท บรุ๊คเคอร์ กรุ๊ป จำกัด (มหาชน) และบริษัทย่อย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N52" s="50"/>
    </row>
    <row r="53" spans="1:14" ht="18" customHeight="1" x14ac:dyDescent="0.5">
      <c r="A53" s="119" t="str">
        <f>+A3</f>
        <v>งบฐานะการเงิน</v>
      </c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</row>
    <row r="54" spans="1:14" ht="18" customHeight="1" x14ac:dyDescent="0.5">
      <c r="A54" s="119" t="str">
        <f>+A4</f>
        <v>ณ วันที่ 31 มีนาคม 2568</v>
      </c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</row>
    <row r="55" spans="1:14" ht="18" customHeight="1" x14ac:dyDescent="0.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1:14" ht="18" customHeight="1" x14ac:dyDescent="0.5">
      <c r="D56" s="2"/>
      <c r="E56" s="2"/>
      <c r="F56" s="116" t="s">
        <v>2</v>
      </c>
      <c r="G56" s="116"/>
      <c r="H56" s="116"/>
      <c r="I56" s="116"/>
      <c r="J56" s="116"/>
      <c r="K56" s="116"/>
      <c r="L56" s="116"/>
    </row>
    <row r="57" spans="1:14" ht="14.25" customHeight="1" x14ac:dyDescent="0.5">
      <c r="F57" s="117" t="s">
        <v>3</v>
      </c>
      <c r="G57" s="117"/>
      <c r="H57" s="117"/>
      <c r="J57" s="118" t="s">
        <v>230</v>
      </c>
      <c r="K57" s="118"/>
      <c r="L57" s="118"/>
    </row>
    <row r="58" spans="1:14" ht="15.75" customHeight="1" x14ac:dyDescent="0.5">
      <c r="D58" s="22" t="s">
        <v>4</v>
      </c>
      <c r="F58" s="10" t="str">
        <f>+F8</f>
        <v>31 มีนาคม 2568</v>
      </c>
      <c r="G58" s="8"/>
      <c r="H58" s="10" t="str">
        <f>+H8</f>
        <v>31 ธันวาคม 2567</v>
      </c>
      <c r="J58" s="10" t="str">
        <f>+J8</f>
        <v>31 มีนาคม 2568</v>
      </c>
      <c r="K58" s="36"/>
      <c r="L58" s="10" t="str">
        <f>+L8</f>
        <v>31 ธันวาคม 2567</v>
      </c>
    </row>
    <row r="59" spans="1:14" ht="18" customHeight="1" x14ac:dyDescent="0.5">
      <c r="A59" s="83"/>
      <c r="B59" s="83"/>
      <c r="C59" s="83"/>
      <c r="D59" s="83"/>
      <c r="E59" s="83"/>
      <c r="F59" s="37" t="str">
        <f>+F9</f>
        <v>(ยังไม่ได้ตรวจสอบ/</v>
      </c>
      <c r="G59" s="37"/>
      <c r="H59" s="37" t="str">
        <f>+H9</f>
        <v>(ตรวจสอบแล้ว)</v>
      </c>
      <c r="I59" s="83"/>
      <c r="J59" s="37" t="str">
        <f>+J9</f>
        <v>(ยังไม่ได้ตรวจสอบ/</v>
      </c>
      <c r="K59" s="37"/>
      <c r="L59" s="37" t="str">
        <f>+L9</f>
        <v>(ตรวจสอบแล้ว)</v>
      </c>
    </row>
    <row r="60" spans="1:14" ht="18" customHeight="1" x14ac:dyDescent="0.5">
      <c r="A60" s="113" t="s">
        <v>41</v>
      </c>
      <c r="B60" s="113"/>
      <c r="C60" s="113"/>
      <c r="F60" s="37" t="str">
        <f>+F10</f>
        <v>สอบทานแล้ว)</v>
      </c>
      <c r="G60" s="36"/>
      <c r="H60" s="37"/>
      <c r="J60" s="37" t="str">
        <f>+J10</f>
        <v>สอบทานแล้ว)</v>
      </c>
      <c r="K60" s="36"/>
      <c r="L60" s="37"/>
    </row>
    <row r="61" spans="1:14" ht="18" customHeight="1" x14ac:dyDescent="0.5">
      <c r="A61" s="2" t="s">
        <v>42</v>
      </c>
      <c r="F61" s="84"/>
      <c r="G61" s="84"/>
      <c r="H61" s="84"/>
      <c r="I61" s="27"/>
      <c r="J61" s="5"/>
      <c r="K61" s="5"/>
      <c r="L61" s="5"/>
    </row>
    <row r="62" spans="1:14" ht="18" customHeight="1" x14ac:dyDescent="0.5">
      <c r="B62" s="2" t="s">
        <v>43</v>
      </c>
      <c r="D62" s="29">
        <v>19</v>
      </c>
      <c r="F62" s="84">
        <v>320000000</v>
      </c>
      <c r="G62" s="84"/>
      <c r="H62" s="84">
        <v>220000000</v>
      </c>
      <c r="I62" s="27"/>
      <c r="J62" s="5">
        <v>320000000</v>
      </c>
      <c r="K62" s="5"/>
      <c r="L62" s="5">
        <v>220000000</v>
      </c>
    </row>
    <row r="63" spans="1:14" ht="18" customHeight="1" x14ac:dyDescent="0.5">
      <c r="B63" s="2" t="s">
        <v>44</v>
      </c>
      <c r="F63" s="39"/>
      <c r="G63" s="39"/>
      <c r="H63" s="39"/>
      <c r="I63" s="27"/>
      <c r="J63" s="5"/>
      <c r="K63" s="5"/>
      <c r="L63" s="5"/>
    </row>
    <row r="64" spans="1:14" ht="18" customHeight="1" x14ac:dyDescent="0.5">
      <c r="C64" s="2" t="s">
        <v>11</v>
      </c>
      <c r="D64" s="29">
        <v>20</v>
      </c>
      <c r="F64" s="39">
        <v>11030043.030000001</v>
      </c>
      <c r="G64" s="39"/>
      <c r="H64" s="39">
        <v>41045685.57</v>
      </c>
      <c r="I64" s="27"/>
      <c r="J64" s="5">
        <v>10167048.58</v>
      </c>
      <c r="K64" s="5"/>
      <c r="L64" s="5">
        <v>39327409.770000003</v>
      </c>
    </row>
    <row r="65" spans="1:13" ht="18" customHeight="1" x14ac:dyDescent="0.5">
      <c r="C65" s="2" t="s">
        <v>12</v>
      </c>
      <c r="D65" s="29">
        <v>2.5</v>
      </c>
      <c r="F65" s="39">
        <v>0</v>
      </c>
      <c r="G65" s="39"/>
      <c r="H65" s="39">
        <v>0</v>
      </c>
      <c r="I65" s="27"/>
      <c r="J65" s="5">
        <v>0</v>
      </c>
      <c r="K65" s="5"/>
      <c r="L65" s="5">
        <v>1203996.25</v>
      </c>
    </row>
    <row r="66" spans="1:13" ht="18" customHeight="1" x14ac:dyDescent="0.5">
      <c r="B66" s="2" t="s">
        <v>45</v>
      </c>
      <c r="F66" s="39"/>
      <c r="G66" s="39"/>
      <c r="H66" s="39"/>
      <c r="I66" s="27"/>
      <c r="J66" s="5"/>
      <c r="K66" s="5"/>
      <c r="L66" s="5"/>
    </row>
    <row r="67" spans="1:13" ht="18" customHeight="1" x14ac:dyDescent="0.5">
      <c r="C67" s="2" t="s">
        <v>12</v>
      </c>
      <c r="D67" s="29">
        <v>2.6</v>
      </c>
      <c r="F67" s="39">
        <v>0</v>
      </c>
      <c r="G67" s="39"/>
      <c r="H67" s="39">
        <v>0</v>
      </c>
      <c r="I67" s="27"/>
      <c r="J67" s="5">
        <v>6000000</v>
      </c>
      <c r="K67" s="5"/>
      <c r="L67" s="5">
        <v>6000000</v>
      </c>
    </row>
    <row r="68" spans="1:13" ht="18" customHeight="1" x14ac:dyDescent="0.5">
      <c r="B68" s="2" t="s">
        <v>46</v>
      </c>
      <c r="F68" s="39">
        <v>2007911.56</v>
      </c>
      <c r="G68" s="39"/>
      <c r="H68" s="39">
        <v>0</v>
      </c>
      <c r="I68" s="27"/>
      <c r="J68" s="39">
        <v>2007911.56</v>
      </c>
      <c r="K68" s="39"/>
      <c r="L68" s="39">
        <v>0</v>
      </c>
    </row>
    <row r="69" spans="1:13" ht="18" customHeight="1" x14ac:dyDescent="0.5">
      <c r="B69" s="2" t="s">
        <v>233</v>
      </c>
      <c r="F69" s="39"/>
      <c r="G69" s="39"/>
      <c r="H69" s="39"/>
      <c r="I69" s="27"/>
      <c r="J69" s="39"/>
      <c r="K69" s="39"/>
      <c r="L69" s="39"/>
    </row>
    <row r="70" spans="1:13" ht="18" customHeight="1" x14ac:dyDescent="0.5">
      <c r="C70" s="2" t="s">
        <v>47</v>
      </c>
      <c r="D70" s="29">
        <v>21</v>
      </c>
      <c r="F70" s="39">
        <v>271920.76</v>
      </c>
      <c r="G70" s="39"/>
      <c r="H70" s="39">
        <v>474599.76</v>
      </c>
      <c r="I70" s="27"/>
      <c r="J70" s="39">
        <v>271920.76</v>
      </c>
      <c r="K70" s="39"/>
      <c r="L70" s="39">
        <v>474599.76</v>
      </c>
    </row>
    <row r="71" spans="1:13" ht="18" customHeight="1" x14ac:dyDescent="0.5">
      <c r="B71" s="2" t="s">
        <v>48</v>
      </c>
      <c r="F71" s="39"/>
      <c r="G71" s="39"/>
      <c r="H71" s="39"/>
      <c r="I71" s="27"/>
      <c r="J71" s="5"/>
      <c r="K71" s="5"/>
      <c r="L71" s="5"/>
    </row>
    <row r="72" spans="1:13" ht="18" customHeight="1" x14ac:dyDescent="0.5">
      <c r="C72" s="2" t="s">
        <v>49</v>
      </c>
      <c r="F72" s="39">
        <v>3394474.89</v>
      </c>
      <c r="G72" s="39"/>
      <c r="H72" s="39">
        <v>3392805.48</v>
      </c>
      <c r="I72" s="84"/>
      <c r="J72" s="39">
        <v>3394474.89</v>
      </c>
      <c r="K72" s="39"/>
      <c r="L72" s="39">
        <v>3392805.48</v>
      </c>
    </row>
    <row r="73" spans="1:13" ht="18" customHeight="1" x14ac:dyDescent="0.5">
      <c r="C73" s="2" t="s">
        <v>50</v>
      </c>
      <c r="F73" s="39">
        <v>11899086.880000001</v>
      </c>
      <c r="G73" s="39"/>
      <c r="H73" s="39">
        <v>1304910.02</v>
      </c>
      <c r="I73" s="27"/>
      <c r="J73" s="5">
        <v>11860835.68</v>
      </c>
      <c r="K73" s="5"/>
      <c r="L73" s="5">
        <v>1271980.8799999999</v>
      </c>
    </row>
    <row r="74" spans="1:13" ht="18" customHeight="1" x14ac:dyDescent="0.5">
      <c r="C74" s="2" t="s">
        <v>51</v>
      </c>
      <c r="F74" s="42">
        <f>SUM(F62:F73)</f>
        <v>348603437.11999995</v>
      </c>
      <c r="G74" s="24"/>
      <c r="H74" s="42">
        <f>SUM(H62:H73)</f>
        <v>266218000.82999998</v>
      </c>
      <c r="I74" s="27"/>
      <c r="J74" s="42">
        <f>SUM(J62:J73)</f>
        <v>353702191.46999997</v>
      </c>
      <c r="K74" s="24"/>
      <c r="L74" s="42">
        <f>SUM(L62:L73)</f>
        <v>271670792.13999999</v>
      </c>
    </row>
    <row r="75" spans="1:13" ht="18" customHeight="1" x14ac:dyDescent="0.5">
      <c r="F75" s="84"/>
      <c r="G75" s="84"/>
      <c r="H75" s="84"/>
      <c r="I75" s="27"/>
      <c r="J75" s="5"/>
      <c r="K75" s="5"/>
      <c r="L75" s="5"/>
    </row>
    <row r="76" spans="1:13" ht="18" customHeight="1" x14ac:dyDescent="0.5">
      <c r="A76" s="2" t="s">
        <v>52</v>
      </c>
      <c r="F76" s="84"/>
      <c r="G76" s="84"/>
      <c r="H76" s="84"/>
      <c r="I76" s="27"/>
      <c r="J76" s="5"/>
      <c r="K76" s="5"/>
      <c r="L76" s="5"/>
    </row>
    <row r="77" spans="1:13" ht="18" customHeight="1" x14ac:dyDescent="0.5">
      <c r="B77" s="2" t="s">
        <v>232</v>
      </c>
      <c r="F77" s="84"/>
      <c r="G77" s="84"/>
      <c r="H77" s="84"/>
      <c r="I77" s="27"/>
      <c r="J77" s="5"/>
      <c r="K77" s="5"/>
      <c r="L77" s="5"/>
    </row>
    <row r="78" spans="1:13" ht="18" customHeight="1" x14ac:dyDescent="0.5">
      <c r="C78" s="2" t="s">
        <v>53</v>
      </c>
      <c r="D78" s="29">
        <v>22</v>
      </c>
      <c r="F78" s="39">
        <v>42150870</v>
      </c>
      <c r="G78" s="39"/>
      <c r="H78" s="39">
        <v>37684847</v>
      </c>
      <c r="I78" s="5"/>
      <c r="J78" s="5">
        <v>42133860</v>
      </c>
      <c r="K78" s="5"/>
      <c r="L78" s="5">
        <v>37684847</v>
      </c>
      <c r="M78" s="45"/>
    </row>
    <row r="79" spans="1:13" ht="18" customHeight="1" x14ac:dyDescent="0.5">
      <c r="C79" s="2" t="s">
        <v>54</v>
      </c>
      <c r="F79" s="42">
        <f>SUM(F77:F78)</f>
        <v>42150870</v>
      </c>
      <c r="G79" s="24"/>
      <c r="H79" s="42">
        <f>SUM(H77:H78)</f>
        <v>37684847</v>
      </c>
      <c r="I79" s="5"/>
      <c r="J79" s="42">
        <f>SUM(J77:J78)</f>
        <v>42133860</v>
      </c>
      <c r="K79" s="24"/>
      <c r="L79" s="42">
        <f>SUM(L77:L78)</f>
        <v>37684847</v>
      </c>
    </row>
    <row r="80" spans="1:13" ht="18" customHeight="1" thickBot="1" x14ac:dyDescent="0.55000000000000004">
      <c r="C80" s="2" t="s">
        <v>55</v>
      </c>
      <c r="F80" s="26">
        <f>+F79+F74</f>
        <v>390754307.11999995</v>
      </c>
      <c r="G80" s="24"/>
      <c r="H80" s="26">
        <f>+H79+H74</f>
        <v>303902847.82999998</v>
      </c>
      <c r="I80" s="27"/>
      <c r="J80" s="26">
        <f>+J79+J74</f>
        <v>395836051.46999997</v>
      </c>
      <c r="K80" s="24"/>
      <c r="L80" s="26">
        <f>+L79+L74</f>
        <v>309355639.13999999</v>
      </c>
    </row>
    <row r="81" spans="1:12" ht="18" customHeight="1" thickTop="1" x14ac:dyDescent="0.5">
      <c r="F81" s="84"/>
      <c r="G81" s="84"/>
      <c r="H81" s="84"/>
      <c r="I81" s="27"/>
      <c r="J81" s="24"/>
      <c r="K81" s="24"/>
      <c r="L81" s="24"/>
    </row>
    <row r="82" spans="1:12" ht="18" customHeight="1" x14ac:dyDescent="0.5">
      <c r="A82" s="2" t="s">
        <v>184</v>
      </c>
      <c r="F82" s="87"/>
      <c r="G82" s="87"/>
      <c r="H82" s="87"/>
      <c r="J82" s="32"/>
      <c r="K82" s="32"/>
      <c r="L82" s="32"/>
    </row>
    <row r="83" spans="1:12" ht="18" customHeight="1" x14ac:dyDescent="0.5">
      <c r="F83" s="87"/>
      <c r="G83" s="87"/>
      <c r="H83" s="87"/>
      <c r="J83" s="32"/>
      <c r="K83" s="32"/>
      <c r="L83" s="32"/>
    </row>
    <row r="84" spans="1:12" ht="18" customHeight="1" x14ac:dyDescent="0.5">
      <c r="F84" s="87"/>
      <c r="G84" s="87"/>
      <c r="H84" s="87"/>
      <c r="J84" s="32"/>
      <c r="K84" s="32"/>
      <c r="L84" s="32"/>
    </row>
    <row r="85" spans="1:12" ht="18" customHeight="1" x14ac:dyDescent="0.5">
      <c r="F85" s="87"/>
      <c r="G85" s="87"/>
      <c r="H85" s="87"/>
      <c r="J85" s="32"/>
      <c r="K85" s="32"/>
      <c r="L85" s="32"/>
    </row>
    <row r="86" spans="1:12" ht="18" customHeight="1" x14ac:dyDescent="0.5">
      <c r="F86" s="87"/>
      <c r="G86" s="87"/>
      <c r="H86" s="87"/>
      <c r="J86" s="32"/>
      <c r="K86" s="32"/>
      <c r="L86" s="32"/>
    </row>
    <row r="87" spans="1:12" ht="18" customHeight="1" x14ac:dyDescent="0.5">
      <c r="F87" s="87"/>
      <c r="G87" s="87"/>
      <c r="H87" s="87"/>
      <c r="J87" s="32"/>
      <c r="K87" s="32"/>
      <c r="L87" s="32"/>
    </row>
    <row r="88" spans="1:12" ht="18" customHeight="1" x14ac:dyDescent="0.5">
      <c r="F88" s="87"/>
      <c r="G88" s="87"/>
      <c r="H88" s="87"/>
      <c r="J88" s="32"/>
      <c r="K88" s="32"/>
      <c r="L88" s="32"/>
    </row>
    <row r="89" spans="1:12" ht="18" customHeight="1" x14ac:dyDescent="0.5">
      <c r="F89" s="87"/>
      <c r="G89" s="87"/>
      <c r="H89" s="87"/>
      <c r="J89" s="32"/>
      <c r="K89" s="32"/>
      <c r="L89" s="32"/>
    </row>
    <row r="90" spans="1:12" ht="18" customHeight="1" x14ac:dyDescent="0.5">
      <c r="F90" s="87"/>
      <c r="G90" s="87"/>
      <c r="H90" s="87"/>
      <c r="J90" s="32"/>
      <c r="K90" s="32"/>
      <c r="L90" s="32"/>
    </row>
    <row r="91" spans="1:12" ht="18" customHeight="1" x14ac:dyDescent="0.5">
      <c r="F91" s="87"/>
      <c r="G91" s="87"/>
      <c r="H91" s="87"/>
      <c r="J91" s="32"/>
      <c r="K91" s="32"/>
      <c r="L91" s="32"/>
    </row>
    <row r="92" spans="1:12" ht="18" customHeight="1" x14ac:dyDescent="0.5">
      <c r="F92" s="87"/>
      <c r="G92" s="87"/>
      <c r="H92" s="87"/>
      <c r="J92" s="32"/>
      <c r="K92" s="32"/>
      <c r="L92" s="32"/>
    </row>
    <row r="93" spans="1:12" ht="18" customHeight="1" x14ac:dyDescent="0.5">
      <c r="F93" s="87"/>
      <c r="G93" s="87"/>
      <c r="H93" s="87"/>
      <c r="J93" s="32"/>
      <c r="K93" s="32"/>
      <c r="L93" s="32"/>
    </row>
    <row r="94" spans="1:12" ht="18" customHeight="1" x14ac:dyDescent="0.5">
      <c r="F94" s="87"/>
      <c r="G94" s="87"/>
      <c r="H94" s="87"/>
      <c r="J94" s="32"/>
      <c r="K94" s="32"/>
      <c r="L94" s="32"/>
    </row>
    <row r="95" spans="1:12" ht="18" customHeight="1" x14ac:dyDescent="0.5">
      <c r="F95" s="87"/>
      <c r="G95" s="87"/>
      <c r="H95" s="87"/>
      <c r="J95" s="32"/>
      <c r="K95" s="32"/>
      <c r="L95" s="32"/>
    </row>
    <row r="96" spans="1:12" ht="18" customHeight="1" x14ac:dyDescent="0.5">
      <c r="A96" s="29"/>
      <c r="B96" s="28" t="s">
        <v>39</v>
      </c>
      <c r="C96" s="29"/>
      <c r="D96" s="28"/>
      <c r="F96" s="28"/>
      <c r="G96" s="28"/>
      <c r="H96" s="28" t="s">
        <v>40</v>
      </c>
      <c r="I96" s="29"/>
      <c r="J96" s="29"/>
      <c r="K96" s="29"/>
      <c r="L96" s="29"/>
    </row>
    <row r="97" spans="1:13" ht="9.75" customHeight="1" x14ac:dyDescent="0.5">
      <c r="F97" s="87"/>
      <c r="G97" s="87"/>
      <c r="H97" s="87"/>
      <c r="J97" s="32"/>
      <c r="K97" s="32"/>
      <c r="L97" s="32"/>
    </row>
    <row r="98" spans="1:13" ht="9" customHeight="1" x14ac:dyDescent="0.5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</row>
    <row r="99" spans="1:13" ht="18" customHeight="1" x14ac:dyDescent="0.5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</row>
    <row r="100" spans="1:13" ht="18" customHeight="1" x14ac:dyDescent="0.5">
      <c r="D100" s="7"/>
      <c r="E100" s="7"/>
      <c r="F100" s="32"/>
      <c r="G100" s="32"/>
      <c r="H100" s="32"/>
      <c r="J100" s="32"/>
      <c r="K100" s="32"/>
      <c r="L100" s="32"/>
    </row>
    <row r="101" spans="1:13" ht="18" customHeight="1" x14ac:dyDescent="0.5">
      <c r="A101" s="119" t="str">
        <f>+A52</f>
        <v>บริษัท บรุ๊คเคอร์ กรุ๊ป จำกัด (มหาชน) และบริษัทย่อย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</row>
    <row r="102" spans="1:13" ht="18" customHeight="1" x14ac:dyDescent="0.5">
      <c r="A102" s="114" t="str">
        <f>+A53</f>
        <v>งบฐานะการเงิน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</row>
    <row r="103" spans="1:13" ht="18" customHeight="1" x14ac:dyDescent="0.5">
      <c r="A103" s="114" t="str">
        <f>+A54</f>
        <v>ณ วันที่ 31 มีนาคม 2568</v>
      </c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</row>
    <row r="104" spans="1:13" ht="18" customHeight="1" x14ac:dyDescent="0.5">
      <c r="A104" s="3"/>
      <c r="B104" s="29"/>
      <c r="C104" s="29"/>
      <c r="I104" s="29"/>
      <c r="J104" s="29"/>
      <c r="K104" s="29"/>
      <c r="L104" s="29"/>
    </row>
    <row r="105" spans="1:13" ht="18" customHeight="1" x14ac:dyDescent="0.5">
      <c r="F105" s="116" t="s">
        <v>2</v>
      </c>
      <c r="G105" s="116"/>
      <c r="H105" s="116"/>
      <c r="I105" s="116"/>
      <c r="J105" s="116"/>
      <c r="K105" s="116"/>
      <c r="L105" s="116"/>
    </row>
    <row r="106" spans="1:13" ht="14.25" customHeight="1" x14ac:dyDescent="0.5">
      <c r="F106" s="117" t="s">
        <v>3</v>
      </c>
      <c r="G106" s="117"/>
      <c r="H106" s="117"/>
      <c r="J106" s="118" t="s">
        <v>230</v>
      </c>
      <c r="K106" s="118"/>
      <c r="L106" s="118"/>
    </row>
    <row r="107" spans="1:13" ht="18" customHeight="1" x14ac:dyDescent="0.5">
      <c r="D107" s="22" t="s">
        <v>4</v>
      </c>
      <c r="F107" s="10" t="str">
        <f>+F58</f>
        <v>31 มีนาคม 2568</v>
      </c>
      <c r="G107" s="8"/>
      <c r="H107" s="10" t="str">
        <f>+H58</f>
        <v>31 ธันวาคม 2567</v>
      </c>
      <c r="J107" s="10" t="str">
        <f>+J58</f>
        <v>31 มีนาคม 2568</v>
      </c>
      <c r="K107" s="36"/>
      <c r="L107" s="10" t="str">
        <f>+L58</f>
        <v>31 ธันวาคม 2567</v>
      </c>
    </row>
    <row r="108" spans="1:13" ht="18" customHeight="1" x14ac:dyDescent="0.5">
      <c r="A108" s="83"/>
      <c r="B108" s="83"/>
      <c r="C108" s="83"/>
      <c r="D108" s="83"/>
      <c r="E108" s="83"/>
      <c r="F108" s="37" t="str">
        <f>+F9</f>
        <v>(ยังไม่ได้ตรวจสอบ/</v>
      </c>
      <c r="G108" s="48"/>
      <c r="H108" s="37" t="str">
        <f>+H9</f>
        <v>(ตรวจสอบแล้ว)</v>
      </c>
      <c r="I108" s="83"/>
      <c r="J108" s="37" t="str">
        <f>+J9</f>
        <v>(ยังไม่ได้ตรวจสอบ/</v>
      </c>
      <c r="K108" s="37"/>
      <c r="L108" s="37" t="str">
        <f>+L9</f>
        <v>(ตรวจสอบแล้ว)</v>
      </c>
    </row>
    <row r="109" spans="1:13" ht="18" customHeight="1" x14ac:dyDescent="0.5">
      <c r="A109" s="2" t="s">
        <v>56</v>
      </c>
      <c r="F109" s="37" t="str">
        <f>+F10</f>
        <v>สอบทานแล้ว)</v>
      </c>
      <c r="G109" s="88"/>
      <c r="H109" s="37"/>
      <c r="J109" s="37" t="str">
        <f>+J10</f>
        <v>สอบทานแล้ว)</v>
      </c>
      <c r="L109" s="37"/>
    </row>
    <row r="110" spans="1:13" ht="18" customHeight="1" x14ac:dyDescent="0.5">
      <c r="B110" s="2" t="s">
        <v>57</v>
      </c>
      <c r="F110" s="88"/>
      <c r="G110" s="88"/>
      <c r="H110" s="88"/>
      <c r="J110" s="32"/>
      <c r="K110" s="32"/>
      <c r="L110" s="32"/>
    </row>
    <row r="111" spans="1:13" ht="18" customHeight="1" x14ac:dyDescent="0.5">
      <c r="B111" s="2" t="s">
        <v>58</v>
      </c>
      <c r="F111" s="88"/>
      <c r="G111" s="88"/>
      <c r="H111" s="88"/>
      <c r="J111" s="32"/>
      <c r="K111" s="32"/>
      <c r="L111" s="32"/>
    </row>
    <row r="112" spans="1:13" ht="18" customHeight="1" thickBot="1" x14ac:dyDescent="0.55000000000000004">
      <c r="C112" s="89" t="s">
        <v>219</v>
      </c>
      <c r="D112" s="29">
        <v>23</v>
      </c>
      <c r="F112" s="90">
        <v>1657854486.8800001</v>
      </c>
      <c r="G112" s="84"/>
      <c r="H112" s="90">
        <v>1657854486.8800001</v>
      </c>
      <c r="I112" s="27"/>
      <c r="J112" s="90">
        <v>1657854486.8800001</v>
      </c>
      <c r="K112" s="84"/>
      <c r="L112" s="90">
        <v>1657854486.8800001</v>
      </c>
      <c r="M112" s="45"/>
    </row>
    <row r="113" spans="1:12" ht="18" customHeight="1" thickTop="1" x14ac:dyDescent="0.5">
      <c r="B113" s="2" t="s">
        <v>59</v>
      </c>
      <c r="F113" s="84"/>
      <c r="G113" s="84"/>
      <c r="H113" s="84"/>
      <c r="I113" s="27"/>
      <c r="J113" s="5"/>
      <c r="K113" s="5"/>
      <c r="L113" s="84"/>
    </row>
    <row r="114" spans="1:12" ht="18" customHeight="1" x14ac:dyDescent="0.5">
      <c r="C114" s="89" t="s">
        <v>220</v>
      </c>
      <c r="D114" s="29">
        <v>23</v>
      </c>
      <c r="F114" s="5">
        <f>เปลี่ยนแปลงรวม!D33</f>
        <v>1350102558.8800001</v>
      </c>
      <c r="G114" s="5"/>
      <c r="H114" s="5">
        <v>1350102558.8800001</v>
      </c>
      <c r="I114" s="5"/>
      <c r="J114" s="5">
        <f>เปลี่ยนแปลงเฉพาะ!D36</f>
        <v>1350102558.8800001</v>
      </c>
      <c r="K114" s="5"/>
      <c r="L114" s="5">
        <v>1350102558.8800001</v>
      </c>
    </row>
    <row r="115" spans="1:12" ht="18" customHeight="1" x14ac:dyDescent="0.5">
      <c r="B115" s="2" t="s">
        <v>60</v>
      </c>
      <c r="C115" s="89"/>
      <c r="D115" s="29">
        <v>23</v>
      </c>
      <c r="F115" s="5">
        <f>เปลี่ยนแปลงรวม!F33</f>
        <v>1344904738.72</v>
      </c>
      <c r="G115" s="5"/>
      <c r="H115" s="5">
        <v>1344904738.72</v>
      </c>
      <c r="I115" s="27"/>
      <c r="J115" s="5">
        <f>เปลี่ยนแปลงเฉพาะ!F36</f>
        <v>1344904738.72</v>
      </c>
      <c r="K115" s="5"/>
      <c r="L115" s="5">
        <v>1344904738.72</v>
      </c>
    </row>
    <row r="116" spans="1:12" ht="18" customHeight="1" x14ac:dyDescent="0.5">
      <c r="B116" s="2" t="s">
        <v>61</v>
      </c>
      <c r="F116" s="84"/>
      <c r="G116" s="84"/>
      <c r="H116" s="84"/>
      <c r="I116" s="27"/>
      <c r="J116" s="5"/>
      <c r="K116" s="5"/>
      <c r="L116" s="84"/>
    </row>
    <row r="117" spans="1:12" ht="18" customHeight="1" x14ac:dyDescent="0.5">
      <c r="C117" s="2" t="s">
        <v>62</v>
      </c>
      <c r="F117" s="39">
        <f>เปลี่ยนแปลงรวม!N33</f>
        <v>111952161.69</v>
      </c>
      <c r="G117" s="39"/>
      <c r="H117" s="39">
        <v>111952161.69</v>
      </c>
      <c r="I117" s="27"/>
      <c r="J117" s="39">
        <f>เปลี่ยนแปลงเฉพาะ!P36</f>
        <v>111952161.69</v>
      </c>
      <c r="K117" s="39"/>
      <c r="L117" s="39">
        <v>111952161.69</v>
      </c>
    </row>
    <row r="118" spans="1:12" ht="18" customHeight="1" x14ac:dyDescent="0.5">
      <c r="C118" s="2" t="s">
        <v>63</v>
      </c>
      <c r="D118" s="91"/>
      <c r="F118" s="24">
        <f>เปลี่ยนแปลงรวม!P33</f>
        <v>487490995.56000006</v>
      </c>
      <c r="G118" s="24"/>
      <c r="H118" s="24">
        <v>822100957.76000011</v>
      </c>
      <c r="I118" s="27"/>
      <c r="J118" s="24">
        <f>เปลี่ยนแปลงเฉพาะ!R36</f>
        <v>494362451.67000014</v>
      </c>
      <c r="K118" s="24"/>
      <c r="L118" s="24">
        <v>584721503.51000011</v>
      </c>
    </row>
    <row r="119" spans="1:12" ht="18" customHeight="1" x14ac:dyDescent="0.5">
      <c r="B119" s="2" t="s">
        <v>64</v>
      </c>
      <c r="D119" s="91"/>
      <c r="F119" s="25">
        <f>เปลี่ยนแปลงรวม!V33</f>
        <v>5920798.8300000001</v>
      </c>
      <c r="G119" s="24"/>
      <c r="H119" s="25">
        <v>6366700.7300000004</v>
      </c>
      <c r="I119" s="27"/>
      <c r="J119" s="25">
        <f>เปลี่ยนแปลงเฉพาะ!T36</f>
        <v>0</v>
      </c>
      <c r="K119" s="24"/>
      <c r="L119" s="25">
        <v>0</v>
      </c>
    </row>
    <row r="120" spans="1:12" ht="18" customHeight="1" x14ac:dyDescent="0.5">
      <c r="C120" s="2" t="s">
        <v>65</v>
      </c>
      <c r="F120" s="5">
        <f>SUM(F114:F119)</f>
        <v>3300371253.6800003</v>
      </c>
      <c r="G120" s="5"/>
      <c r="H120" s="5">
        <f>SUM(H114:H119)</f>
        <v>3635427117.7800007</v>
      </c>
      <c r="I120" s="27"/>
      <c r="J120" s="5">
        <f>SUM(J114:J119)</f>
        <v>3301321910.9600005</v>
      </c>
      <c r="K120" s="5"/>
      <c r="L120" s="5">
        <f>SUM(L114:L119)</f>
        <v>3391680962.8000007</v>
      </c>
    </row>
    <row r="121" spans="1:12" ht="18" customHeight="1" x14ac:dyDescent="0.5">
      <c r="B121" s="2" t="s">
        <v>66</v>
      </c>
      <c r="F121" s="92">
        <f>เปลี่ยนแปลงรวม!Z33</f>
        <v>62000497.32</v>
      </c>
      <c r="G121" s="84"/>
      <c r="H121" s="92">
        <v>62140406.899999999</v>
      </c>
      <c r="I121" s="27"/>
      <c r="J121" s="25">
        <v>0</v>
      </c>
      <c r="K121" s="24"/>
      <c r="L121" s="92">
        <v>0</v>
      </c>
    </row>
    <row r="122" spans="1:12" ht="18" customHeight="1" x14ac:dyDescent="0.5">
      <c r="C122" s="2" t="s">
        <v>67</v>
      </c>
      <c r="F122" s="5">
        <f>+F121+F120</f>
        <v>3362371751.0000005</v>
      </c>
      <c r="G122" s="5"/>
      <c r="H122" s="5">
        <f>+H121+H120</f>
        <v>3697567524.6800008</v>
      </c>
      <c r="I122" s="27"/>
      <c r="J122" s="5">
        <f>+J121+J120</f>
        <v>3301321910.9600005</v>
      </c>
      <c r="K122" s="5"/>
      <c r="L122" s="5">
        <f>+L121+L120</f>
        <v>3391680962.8000007</v>
      </c>
    </row>
    <row r="123" spans="1:12" ht="18" customHeight="1" thickBot="1" x14ac:dyDescent="0.55000000000000004">
      <c r="A123" s="2" t="s">
        <v>68</v>
      </c>
      <c r="F123" s="46">
        <f>+F122+F80</f>
        <v>3753126058.1200004</v>
      </c>
      <c r="G123" s="24"/>
      <c r="H123" s="46">
        <f>+H122+H80</f>
        <v>4001470372.5100007</v>
      </c>
      <c r="I123" s="27"/>
      <c r="J123" s="46">
        <f>+J122+J80</f>
        <v>3697157962.4300003</v>
      </c>
      <c r="K123" s="24"/>
      <c r="L123" s="46">
        <f>+L122+L80</f>
        <v>3701036601.9400005</v>
      </c>
    </row>
    <row r="124" spans="1:12" ht="18" customHeight="1" thickTop="1" x14ac:dyDescent="0.5">
      <c r="F124" s="24"/>
      <c r="G124" s="24"/>
      <c r="H124" s="24"/>
      <c r="I124" s="27"/>
      <c r="J124" s="24"/>
      <c r="K124" s="24"/>
      <c r="L124" s="24"/>
    </row>
    <row r="125" spans="1:12" ht="18" customHeight="1" x14ac:dyDescent="0.5">
      <c r="A125" s="2" t="s">
        <v>184</v>
      </c>
      <c r="F125" s="47"/>
      <c r="G125" s="47"/>
      <c r="H125" s="47"/>
      <c r="I125" s="27"/>
      <c r="J125" s="5"/>
      <c r="K125" s="5"/>
      <c r="L125" s="5"/>
    </row>
    <row r="126" spans="1:12" ht="18" customHeight="1" x14ac:dyDescent="0.5">
      <c r="F126" s="7"/>
      <c r="G126" s="7"/>
      <c r="H126" s="7"/>
      <c r="J126" s="7"/>
      <c r="K126" s="7"/>
      <c r="L126" s="7"/>
    </row>
    <row r="127" spans="1:12" ht="18" customHeight="1" x14ac:dyDescent="0.5">
      <c r="F127" s="7"/>
      <c r="G127" s="7"/>
      <c r="H127" s="7"/>
      <c r="J127" s="7"/>
      <c r="K127" s="7"/>
      <c r="L127" s="7"/>
    </row>
    <row r="128" spans="1:12" ht="18" customHeight="1" x14ac:dyDescent="0.5">
      <c r="F128" s="7"/>
      <c r="G128" s="7"/>
      <c r="H128" s="7"/>
      <c r="J128" s="7"/>
      <c r="K128" s="7"/>
      <c r="L128" s="7"/>
    </row>
    <row r="129" spans="6:12" ht="18" customHeight="1" x14ac:dyDescent="0.5">
      <c r="F129" s="7"/>
      <c r="G129" s="7"/>
      <c r="H129" s="7"/>
      <c r="J129" s="7"/>
      <c r="K129" s="7"/>
      <c r="L129" s="7"/>
    </row>
    <row r="130" spans="6:12" ht="18" customHeight="1" x14ac:dyDescent="0.5">
      <c r="F130" s="7"/>
      <c r="G130" s="7"/>
      <c r="H130" s="7"/>
      <c r="J130" s="7"/>
      <c r="K130" s="7"/>
      <c r="L130" s="7"/>
    </row>
    <row r="131" spans="6:12" ht="18" customHeight="1" x14ac:dyDescent="0.5">
      <c r="F131" s="7"/>
      <c r="G131" s="7"/>
      <c r="H131" s="7"/>
      <c r="J131" s="7"/>
      <c r="K131" s="7"/>
      <c r="L131" s="7"/>
    </row>
    <row r="132" spans="6:12" ht="18" customHeight="1" x14ac:dyDescent="0.5">
      <c r="F132" s="7"/>
      <c r="G132" s="7"/>
      <c r="H132" s="7"/>
      <c r="J132" s="7"/>
      <c r="K132" s="7"/>
      <c r="L132" s="7"/>
    </row>
    <row r="133" spans="6:12" ht="18" customHeight="1" x14ac:dyDescent="0.5">
      <c r="F133" s="7"/>
      <c r="G133" s="7"/>
      <c r="H133" s="7"/>
      <c r="J133" s="7"/>
      <c r="K133" s="7"/>
      <c r="L133" s="7"/>
    </row>
    <row r="134" spans="6:12" ht="18" customHeight="1" x14ac:dyDescent="0.5">
      <c r="F134" s="7"/>
      <c r="G134" s="7"/>
      <c r="H134" s="7"/>
      <c r="J134" s="7"/>
      <c r="K134" s="7"/>
      <c r="L134" s="7"/>
    </row>
    <row r="135" spans="6:12" ht="18" customHeight="1" x14ac:dyDescent="0.5">
      <c r="F135" s="7"/>
      <c r="G135" s="7"/>
      <c r="H135" s="7"/>
      <c r="J135" s="7"/>
      <c r="K135" s="7"/>
      <c r="L135" s="7"/>
    </row>
    <row r="136" spans="6:12" ht="18" customHeight="1" x14ac:dyDescent="0.5">
      <c r="F136" s="7"/>
      <c r="G136" s="7"/>
      <c r="H136" s="7"/>
      <c r="J136" s="7"/>
      <c r="K136" s="7"/>
      <c r="L136" s="7"/>
    </row>
    <row r="137" spans="6:12" ht="18" customHeight="1" x14ac:dyDescent="0.5">
      <c r="F137" s="7"/>
      <c r="G137" s="7"/>
      <c r="H137" s="7"/>
      <c r="J137" s="7"/>
      <c r="K137" s="7"/>
      <c r="L137" s="7"/>
    </row>
    <row r="138" spans="6:12" ht="18" customHeight="1" x14ac:dyDescent="0.5">
      <c r="F138" s="7"/>
      <c r="G138" s="7"/>
      <c r="H138" s="7"/>
      <c r="J138" s="7"/>
      <c r="K138" s="7"/>
      <c r="L138" s="7"/>
    </row>
    <row r="139" spans="6:12" ht="18" customHeight="1" x14ac:dyDescent="0.5">
      <c r="F139" s="7"/>
      <c r="G139" s="7"/>
      <c r="H139" s="7"/>
      <c r="J139" s="7"/>
      <c r="K139" s="7"/>
      <c r="L139" s="7"/>
    </row>
    <row r="141" spans="6:12" ht="18" customHeight="1" x14ac:dyDescent="0.5">
      <c r="F141" s="7"/>
      <c r="G141" s="7"/>
      <c r="H141" s="7"/>
      <c r="J141" s="7"/>
      <c r="K141" s="7"/>
      <c r="L141" s="7"/>
    </row>
    <row r="142" spans="6:12" ht="18" customHeight="1" x14ac:dyDescent="0.5">
      <c r="F142" s="7"/>
      <c r="G142" s="7"/>
      <c r="H142" s="7"/>
      <c r="J142" s="7"/>
      <c r="K142" s="7"/>
      <c r="L142" s="7"/>
    </row>
    <row r="143" spans="6:12" ht="18" customHeight="1" x14ac:dyDescent="0.5">
      <c r="F143" s="7"/>
      <c r="G143" s="7"/>
      <c r="H143" s="7"/>
      <c r="J143" s="7"/>
      <c r="K143" s="7"/>
      <c r="L143" s="7"/>
    </row>
    <row r="144" spans="6:12" ht="18" customHeight="1" x14ac:dyDescent="0.5">
      <c r="F144" s="7"/>
      <c r="G144" s="7"/>
      <c r="H144" s="7"/>
      <c r="J144" s="7"/>
      <c r="K144" s="7"/>
      <c r="L144" s="7"/>
    </row>
    <row r="145" spans="1:12" ht="18" customHeight="1" x14ac:dyDescent="0.5">
      <c r="A145" s="29"/>
      <c r="B145" s="28" t="s">
        <v>39</v>
      </c>
      <c r="C145" s="29"/>
      <c r="D145" s="28"/>
      <c r="G145" s="28"/>
      <c r="H145" s="28" t="s">
        <v>40</v>
      </c>
      <c r="I145" s="29"/>
      <c r="J145" s="29"/>
      <c r="K145" s="29"/>
      <c r="L145" s="29"/>
    </row>
    <row r="146" spans="1:12" ht="7.5" customHeight="1" x14ac:dyDescent="0.5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  <c r="L146" s="115"/>
    </row>
    <row r="147" spans="1:12" ht="18" hidden="1" customHeight="1" x14ac:dyDescent="0.5">
      <c r="A147" s="29"/>
      <c r="B147" s="28"/>
      <c r="C147" s="29"/>
      <c r="D147" s="28"/>
      <c r="F147" s="28"/>
      <c r="G147" s="28"/>
      <c r="H147" s="28"/>
      <c r="I147" s="29"/>
      <c r="J147" s="29"/>
      <c r="K147" s="29"/>
      <c r="L147" s="29"/>
    </row>
    <row r="148" spans="1:12" ht="18" hidden="1" customHeight="1" x14ac:dyDescent="0.5">
      <c r="A148" s="29"/>
      <c r="B148" s="28"/>
      <c r="C148" s="29"/>
      <c r="D148" s="28"/>
      <c r="F148" s="28"/>
      <c r="G148" s="28"/>
      <c r="H148" s="28"/>
      <c r="I148" s="29"/>
      <c r="J148" s="29"/>
      <c r="K148" s="29"/>
      <c r="L148" s="29"/>
    </row>
    <row r="149" spans="1:12" ht="18" hidden="1" customHeight="1" x14ac:dyDescent="0.5">
      <c r="A149" s="29"/>
      <c r="B149" s="28"/>
      <c r="C149" s="29"/>
      <c r="D149" s="28"/>
      <c r="F149" s="28"/>
      <c r="G149" s="28"/>
      <c r="H149" s="28"/>
      <c r="I149" s="29"/>
      <c r="J149" s="29"/>
      <c r="K149" s="29"/>
      <c r="L149" s="29"/>
    </row>
    <row r="150" spans="1:12" ht="18" hidden="1" customHeight="1" x14ac:dyDescent="0.5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  <c r="L150" s="115"/>
    </row>
    <row r="151" spans="1:12" ht="18" customHeight="1" x14ac:dyDescent="0.5">
      <c r="D151" s="29" t="s">
        <v>69</v>
      </c>
      <c r="F151" s="7">
        <f>F123-F44</f>
        <v>0</v>
      </c>
      <c r="G151" s="7"/>
      <c r="H151" s="7">
        <f>H123-H44</f>
        <v>0</v>
      </c>
      <c r="J151" s="7">
        <f>J123-J44</f>
        <v>0</v>
      </c>
      <c r="K151" s="7"/>
      <c r="L151" s="7">
        <f>L123-L44</f>
        <v>0</v>
      </c>
    </row>
  </sheetData>
  <mergeCells count="25">
    <mergeCell ref="A2:L2"/>
    <mergeCell ref="A3:L3"/>
    <mergeCell ref="A4:L4"/>
    <mergeCell ref="F6:L6"/>
    <mergeCell ref="F7:H7"/>
    <mergeCell ref="J7:L7"/>
    <mergeCell ref="A150:L150"/>
    <mergeCell ref="A102:L102"/>
    <mergeCell ref="A50:L50"/>
    <mergeCell ref="A52:L52"/>
    <mergeCell ref="A53:L53"/>
    <mergeCell ref="A54:L54"/>
    <mergeCell ref="F56:L56"/>
    <mergeCell ref="F57:H57"/>
    <mergeCell ref="J57:L57"/>
    <mergeCell ref="A60:C60"/>
    <mergeCell ref="A99:L99"/>
    <mergeCell ref="A101:L101"/>
    <mergeCell ref="A98:L98"/>
    <mergeCell ref="A146:L146"/>
    <mergeCell ref="A10:C10"/>
    <mergeCell ref="A103:L103"/>
    <mergeCell ref="F105:L105"/>
    <mergeCell ref="F106:H106"/>
    <mergeCell ref="J106:L106"/>
  </mergeCells>
  <pageMargins left="0.53" right="0.2" top="0.3" bottom="0.25" header="0.21" footer="0.17"/>
  <pageSetup paperSize="9" orientation="portrait" useFirstPageNumber="1" r:id="rId1"/>
  <headerFooter alignWithMargins="0">
    <oddFooter>&amp;C&amp;P</oddFooter>
  </headerFooter>
  <rowBreaks count="2" manualBreakCount="2">
    <brk id="50" max="11" man="1"/>
    <brk id="9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89195-5112-469A-B081-FBEEEBEFE9E9}">
  <dimension ref="A1:AE49"/>
  <sheetViews>
    <sheetView view="pageBreakPreview" zoomScaleNormal="85" zoomScaleSheetLayoutView="100" workbookViewId="0">
      <selection activeCell="A23" sqref="A23"/>
    </sheetView>
  </sheetViews>
  <sheetFormatPr defaultRowHeight="21.75" x14ac:dyDescent="0.5"/>
  <cols>
    <col min="1" max="1" width="35.5703125" style="31" customWidth="1"/>
    <col min="2" max="2" width="7.28515625" style="31" customWidth="1"/>
    <col min="3" max="3" width="1.28515625" style="31" customWidth="1"/>
    <col min="4" max="4" width="13.7109375" style="31" bestFit="1" customWidth="1"/>
    <col min="5" max="5" width="1.5703125" style="31" customWidth="1"/>
    <col min="6" max="6" width="14.28515625" style="31" customWidth="1"/>
    <col min="7" max="7" width="1.7109375" style="31" customWidth="1"/>
    <col min="8" max="8" width="0" style="31" hidden="1" customWidth="1"/>
    <col min="9" max="9" width="1.28515625" style="31" hidden="1" customWidth="1"/>
    <col min="10" max="10" width="0" style="31" hidden="1" customWidth="1"/>
    <col min="11" max="11" width="1.42578125" style="31" hidden="1" customWidth="1"/>
    <col min="12" max="12" width="0" style="31" hidden="1" customWidth="1"/>
    <col min="13" max="13" width="1.28515625" style="31" hidden="1" customWidth="1"/>
    <col min="14" max="14" width="13.42578125" style="31" customWidth="1"/>
    <col min="15" max="15" width="1.5703125" style="31" customWidth="1"/>
    <col min="16" max="16" width="14.140625" style="31" customWidth="1"/>
    <col min="17" max="17" width="1.42578125" style="31" customWidth="1"/>
    <col min="18" max="18" width="16" style="31" customWidth="1"/>
    <col min="19" max="19" width="1.140625" style="31" customWidth="1"/>
    <col min="20" max="20" width="14.42578125" style="31" customWidth="1"/>
    <col min="21" max="21" width="1.5703125" style="31" customWidth="1"/>
    <col min="22" max="22" width="14.42578125" style="31" bestFit="1" customWidth="1"/>
    <col min="23" max="23" width="1.5703125" style="31" customWidth="1"/>
    <col min="24" max="24" width="13.7109375" style="31" bestFit="1" customWidth="1"/>
    <col min="25" max="25" width="1.85546875" style="31" customWidth="1"/>
    <col min="26" max="26" width="13" style="31" customWidth="1"/>
    <col min="27" max="27" width="1.42578125" style="31" customWidth="1"/>
    <col min="28" max="28" width="14.85546875" style="31" customWidth="1"/>
    <col min="29" max="29" width="9.140625" style="31"/>
    <col min="30" max="30" width="11.85546875" style="31" bestFit="1" customWidth="1"/>
    <col min="31" max="259" width="9.140625" style="31"/>
    <col min="260" max="260" width="13.7109375" style="31" bestFit="1" customWidth="1"/>
    <col min="261" max="261" width="1.5703125" style="31" customWidth="1"/>
    <col min="262" max="262" width="14.28515625" style="31" customWidth="1"/>
    <col min="263" max="263" width="1.7109375" style="31" customWidth="1"/>
    <col min="264" max="264" width="9.140625" style="31"/>
    <col min="265" max="265" width="1.28515625" style="31" customWidth="1"/>
    <col min="266" max="266" width="9.140625" style="31"/>
    <col min="267" max="267" width="1.42578125" style="31" customWidth="1"/>
    <col min="268" max="268" width="9.140625" style="31"/>
    <col min="269" max="269" width="1.28515625" style="31" customWidth="1"/>
    <col min="270" max="270" width="12.42578125" style="31" bestFit="1" customWidth="1"/>
    <col min="271" max="271" width="1.5703125" style="31" customWidth="1"/>
    <col min="272" max="272" width="15" style="31" customWidth="1"/>
    <col min="273" max="273" width="1.42578125" style="31" customWidth="1"/>
    <col min="274" max="274" width="16" style="31" customWidth="1"/>
    <col min="275" max="275" width="1.42578125" style="31" customWidth="1"/>
    <col min="276" max="276" width="11.28515625" style="31" customWidth="1"/>
    <col min="277" max="277" width="1.5703125" style="31" customWidth="1"/>
    <col min="278" max="278" width="14.42578125" style="31" bestFit="1" customWidth="1"/>
    <col min="279" max="279" width="1.5703125" style="31" customWidth="1"/>
    <col min="280" max="280" width="13.7109375" style="31" bestFit="1" customWidth="1"/>
    <col min="281" max="281" width="1.85546875" style="31" customWidth="1"/>
    <col min="282" max="282" width="11.5703125" style="31" bestFit="1" customWidth="1"/>
    <col min="283" max="283" width="1.42578125" style="31" customWidth="1"/>
    <col min="284" max="284" width="13.7109375" style="31" bestFit="1" customWidth="1"/>
    <col min="285" max="285" width="9.140625" style="31"/>
    <col min="286" max="286" width="11.85546875" style="31" bestFit="1" customWidth="1"/>
    <col min="287" max="515" width="9.140625" style="31"/>
    <col min="516" max="516" width="13.7109375" style="31" bestFit="1" customWidth="1"/>
    <col min="517" max="517" width="1.5703125" style="31" customWidth="1"/>
    <col min="518" max="518" width="14.28515625" style="31" customWidth="1"/>
    <col min="519" max="519" width="1.7109375" style="31" customWidth="1"/>
    <col min="520" max="520" width="9.140625" style="31"/>
    <col min="521" max="521" width="1.28515625" style="31" customWidth="1"/>
    <col min="522" max="522" width="9.140625" style="31"/>
    <col min="523" max="523" width="1.42578125" style="31" customWidth="1"/>
    <col min="524" max="524" width="9.140625" style="31"/>
    <col min="525" max="525" width="1.28515625" style="31" customWidth="1"/>
    <col min="526" max="526" width="12.42578125" style="31" bestFit="1" customWidth="1"/>
    <col min="527" max="527" width="1.5703125" style="31" customWidth="1"/>
    <col min="528" max="528" width="15" style="31" customWidth="1"/>
    <col min="529" max="529" width="1.42578125" style="31" customWidth="1"/>
    <col min="530" max="530" width="16" style="31" customWidth="1"/>
    <col min="531" max="531" width="1.42578125" style="31" customWidth="1"/>
    <col min="532" max="532" width="11.28515625" style="31" customWidth="1"/>
    <col min="533" max="533" width="1.5703125" style="31" customWidth="1"/>
    <col min="534" max="534" width="14.42578125" style="31" bestFit="1" customWidth="1"/>
    <col min="535" max="535" width="1.5703125" style="31" customWidth="1"/>
    <col min="536" max="536" width="13.7109375" style="31" bestFit="1" customWidth="1"/>
    <col min="537" max="537" width="1.85546875" style="31" customWidth="1"/>
    <col min="538" max="538" width="11.5703125" style="31" bestFit="1" customWidth="1"/>
    <col min="539" max="539" width="1.42578125" style="31" customWidth="1"/>
    <col min="540" max="540" width="13.7109375" style="31" bestFit="1" customWidth="1"/>
    <col min="541" max="541" width="9.140625" style="31"/>
    <col min="542" max="542" width="11.85546875" style="31" bestFit="1" customWidth="1"/>
    <col min="543" max="771" width="9.140625" style="31"/>
    <col min="772" max="772" width="13.7109375" style="31" bestFit="1" customWidth="1"/>
    <col min="773" max="773" width="1.5703125" style="31" customWidth="1"/>
    <col min="774" max="774" width="14.28515625" style="31" customWidth="1"/>
    <col min="775" max="775" width="1.7109375" style="31" customWidth="1"/>
    <col min="776" max="776" width="9.140625" style="31"/>
    <col min="777" max="777" width="1.28515625" style="31" customWidth="1"/>
    <col min="778" max="778" width="9.140625" style="31"/>
    <col min="779" max="779" width="1.42578125" style="31" customWidth="1"/>
    <col min="780" max="780" width="9.140625" style="31"/>
    <col min="781" max="781" width="1.28515625" style="31" customWidth="1"/>
    <col min="782" max="782" width="12.42578125" style="31" bestFit="1" customWidth="1"/>
    <col min="783" max="783" width="1.5703125" style="31" customWidth="1"/>
    <col min="784" max="784" width="15" style="31" customWidth="1"/>
    <col min="785" max="785" width="1.42578125" style="31" customWidth="1"/>
    <col min="786" max="786" width="16" style="31" customWidth="1"/>
    <col min="787" max="787" width="1.42578125" style="31" customWidth="1"/>
    <col min="788" max="788" width="11.28515625" style="31" customWidth="1"/>
    <col min="789" max="789" width="1.5703125" style="31" customWidth="1"/>
    <col min="790" max="790" width="14.42578125" style="31" bestFit="1" customWidth="1"/>
    <col min="791" max="791" width="1.5703125" style="31" customWidth="1"/>
    <col min="792" max="792" width="13.7109375" style="31" bestFit="1" customWidth="1"/>
    <col min="793" max="793" width="1.85546875" style="31" customWidth="1"/>
    <col min="794" max="794" width="11.5703125" style="31" bestFit="1" customWidth="1"/>
    <col min="795" max="795" width="1.42578125" style="31" customWidth="1"/>
    <col min="796" max="796" width="13.7109375" style="31" bestFit="1" customWidth="1"/>
    <col min="797" max="797" width="9.140625" style="31"/>
    <col min="798" max="798" width="11.85546875" style="31" bestFit="1" customWidth="1"/>
    <col min="799" max="1027" width="9.140625" style="31"/>
    <col min="1028" max="1028" width="13.7109375" style="31" bestFit="1" customWidth="1"/>
    <col min="1029" max="1029" width="1.5703125" style="31" customWidth="1"/>
    <col min="1030" max="1030" width="14.28515625" style="31" customWidth="1"/>
    <col min="1031" max="1031" width="1.7109375" style="31" customWidth="1"/>
    <col min="1032" max="1032" width="9.140625" style="31"/>
    <col min="1033" max="1033" width="1.28515625" style="31" customWidth="1"/>
    <col min="1034" max="1034" width="9.140625" style="31"/>
    <col min="1035" max="1035" width="1.42578125" style="31" customWidth="1"/>
    <col min="1036" max="1036" width="9.140625" style="31"/>
    <col min="1037" max="1037" width="1.28515625" style="31" customWidth="1"/>
    <col min="1038" max="1038" width="12.42578125" style="31" bestFit="1" customWidth="1"/>
    <col min="1039" max="1039" width="1.5703125" style="31" customWidth="1"/>
    <col min="1040" max="1040" width="15" style="31" customWidth="1"/>
    <col min="1041" max="1041" width="1.42578125" style="31" customWidth="1"/>
    <col min="1042" max="1042" width="16" style="31" customWidth="1"/>
    <col min="1043" max="1043" width="1.42578125" style="31" customWidth="1"/>
    <col min="1044" max="1044" width="11.28515625" style="31" customWidth="1"/>
    <col min="1045" max="1045" width="1.5703125" style="31" customWidth="1"/>
    <col min="1046" max="1046" width="14.42578125" style="31" bestFit="1" customWidth="1"/>
    <col min="1047" max="1047" width="1.5703125" style="31" customWidth="1"/>
    <col min="1048" max="1048" width="13.7109375" style="31" bestFit="1" customWidth="1"/>
    <col min="1049" max="1049" width="1.85546875" style="31" customWidth="1"/>
    <col min="1050" max="1050" width="11.5703125" style="31" bestFit="1" customWidth="1"/>
    <col min="1051" max="1051" width="1.42578125" style="31" customWidth="1"/>
    <col min="1052" max="1052" width="13.7109375" style="31" bestFit="1" customWidth="1"/>
    <col min="1053" max="1053" width="9.140625" style="31"/>
    <col min="1054" max="1054" width="11.85546875" style="31" bestFit="1" customWidth="1"/>
    <col min="1055" max="1283" width="9.140625" style="31"/>
    <col min="1284" max="1284" width="13.7109375" style="31" bestFit="1" customWidth="1"/>
    <col min="1285" max="1285" width="1.5703125" style="31" customWidth="1"/>
    <col min="1286" max="1286" width="14.28515625" style="31" customWidth="1"/>
    <col min="1287" max="1287" width="1.7109375" style="31" customWidth="1"/>
    <col min="1288" max="1288" width="9.140625" style="31"/>
    <col min="1289" max="1289" width="1.28515625" style="31" customWidth="1"/>
    <col min="1290" max="1290" width="9.140625" style="31"/>
    <col min="1291" max="1291" width="1.42578125" style="31" customWidth="1"/>
    <col min="1292" max="1292" width="9.140625" style="31"/>
    <col min="1293" max="1293" width="1.28515625" style="31" customWidth="1"/>
    <col min="1294" max="1294" width="12.42578125" style="31" bestFit="1" customWidth="1"/>
    <col min="1295" max="1295" width="1.5703125" style="31" customWidth="1"/>
    <col min="1296" max="1296" width="15" style="31" customWidth="1"/>
    <col min="1297" max="1297" width="1.42578125" style="31" customWidth="1"/>
    <col min="1298" max="1298" width="16" style="31" customWidth="1"/>
    <col min="1299" max="1299" width="1.42578125" style="31" customWidth="1"/>
    <col min="1300" max="1300" width="11.28515625" style="31" customWidth="1"/>
    <col min="1301" max="1301" width="1.5703125" style="31" customWidth="1"/>
    <col min="1302" max="1302" width="14.42578125" style="31" bestFit="1" customWidth="1"/>
    <col min="1303" max="1303" width="1.5703125" style="31" customWidth="1"/>
    <col min="1304" max="1304" width="13.7109375" style="31" bestFit="1" customWidth="1"/>
    <col min="1305" max="1305" width="1.85546875" style="31" customWidth="1"/>
    <col min="1306" max="1306" width="11.5703125" style="31" bestFit="1" customWidth="1"/>
    <col min="1307" max="1307" width="1.42578125" style="31" customWidth="1"/>
    <col min="1308" max="1308" width="13.7109375" style="31" bestFit="1" customWidth="1"/>
    <col min="1309" max="1309" width="9.140625" style="31"/>
    <col min="1310" max="1310" width="11.85546875" style="31" bestFit="1" customWidth="1"/>
    <col min="1311" max="1539" width="9.140625" style="31"/>
    <col min="1540" max="1540" width="13.7109375" style="31" bestFit="1" customWidth="1"/>
    <col min="1541" max="1541" width="1.5703125" style="31" customWidth="1"/>
    <col min="1542" max="1542" width="14.28515625" style="31" customWidth="1"/>
    <col min="1543" max="1543" width="1.7109375" style="31" customWidth="1"/>
    <col min="1544" max="1544" width="9.140625" style="31"/>
    <col min="1545" max="1545" width="1.28515625" style="31" customWidth="1"/>
    <col min="1546" max="1546" width="9.140625" style="31"/>
    <col min="1547" max="1547" width="1.42578125" style="31" customWidth="1"/>
    <col min="1548" max="1548" width="9.140625" style="31"/>
    <col min="1549" max="1549" width="1.28515625" style="31" customWidth="1"/>
    <col min="1550" max="1550" width="12.42578125" style="31" bestFit="1" customWidth="1"/>
    <col min="1551" max="1551" width="1.5703125" style="31" customWidth="1"/>
    <col min="1552" max="1552" width="15" style="31" customWidth="1"/>
    <col min="1553" max="1553" width="1.42578125" style="31" customWidth="1"/>
    <col min="1554" max="1554" width="16" style="31" customWidth="1"/>
    <col min="1555" max="1555" width="1.42578125" style="31" customWidth="1"/>
    <col min="1556" max="1556" width="11.28515625" style="31" customWidth="1"/>
    <col min="1557" max="1557" width="1.5703125" style="31" customWidth="1"/>
    <col min="1558" max="1558" width="14.42578125" style="31" bestFit="1" customWidth="1"/>
    <col min="1559" max="1559" width="1.5703125" style="31" customWidth="1"/>
    <col min="1560" max="1560" width="13.7109375" style="31" bestFit="1" customWidth="1"/>
    <col min="1561" max="1561" width="1.85546875" style="31" customWidth="1"/>
    <col min="1562" max="1562" width="11.5703125" style="31" bestFit="1" customWidth="1"/>
    <col min="1563" max="1563" width="1.42578125" style="31" customWidth="1"/>
    <col min="1564" max="1564" width="13.7109375" style="31" bestFit="1" customWidth="1"/>
    <col min="1565" max="1565" width="9.140625" style="31"/>
    <col min="1566" max="1566" width="11.85546875" style="31" bestFit="1" customWidth="1"/>
    <col min="1567" max="1795" width="9.140625" style="31"/>
    <col min="1796" max="1796" width="13.7109375" style="31" bestFit="1" customWidth="1"/>
    <col min="1797" max="1797" width="1.5703125" style="31" customWidth="1"/>
    <col min="1798" max="1798" width="14.28515625" style="31" customWidth="1"/>
    <col min="1799" max="1799" width="1.7109375" style="31" customWidth="1"/>
    <col min="1800" max="1800" width="9.140625" style="31"/>
    <col min="1801" max="1801" width="1.28515625" style="31" customWidth="1"/>
    <col min="1802" max="1802" width="9.140625" style="31"/>
    <col min="1803" max="1803" width="1.42578125" style="31" customWidth="1"/>
    <col min="1804" max="1804" width="9.140625" style="31"/>
    <col min="1805" max="1805" width="1.28515625" style="31" customWidth="1"/>
    <col min="1806" max="1806" width="12.42578125" style="31" bestFit="1" customWidth="1"/>
    <col min="1807" max="1807" width="1.5703125" style="31" customWidth="1"/>
    <col min="1808" max="1808" width="15" style="31" customWidth="1"/>
    <col min="1809" max="1809" width="1.42578125" style="31" customWidth="1"/>
    <col min="1810" max="1810" width="16" style="31" customWidth="1"/>
    <col min="1811" max="1811" width="1.42578125" style="31" customWidth="1"/>
    <col min="1812" max="1812" width="11.28515625" style="31" customWidth="1"/>
    <col min="1813" max="1813" width="1.5703125" style="31" customWidth="1"/>
    <col min="1814" max="1814" width="14.42578125" style="31" bestFit="1" customWidth="1"/>
    <col min="1815" max="1815" width="1.5703125" style="31" customWidth="1"/>
    <col min="1816" max="1816" width="13.7109375" style="31" bestFit="1" customWidth="1"/>
    <col min="1817" max="1817" width="1.85546875" style="31" customWidth="1"/>
    <col min="1818" max="1818" width="11.5703125" style="31" bestFit="1" customWidth="1"/>
    <col min="1819" max="1819" width="1.42578125" style="31" customWidth="1"/>
    <col min="1820" max="1820" width="13.7109375" style="31" bestFit="1" customWidth="1"/>
    <col min="1821" max="1821" width="9.140625" style="31"/>
    <col min="1822" max="1822" width="11.85546875" style="31" bestFit="1" customWidth="1"/>
    <col min="1823" max="2051" width="9.140625" style="31"/>
    <col min="2052" max="2052" width="13.7109375" style="31" bestFit="1" customWidth="1"/>
    <col min="2053" max="2053" width="1.5703125" style="31" customWidth="1"/>
    <col min="2054" max="2054" width="14.28515625" style="31" customWidth="1"/>
    <col min="2055" max="2055" width="1.7109375" style="31" customWidth="1"/>
    <col min="2056" max="2056" width="9.140625" style="31"/>
    <col min="2057" max="2057" width="1.28515625" style="31" customWidth="1"/>
    <col min="2058" max="2058" width="9.140625" style="31"/>
    <col min="2059" max="2059" width="1.42578125" style="31" customWidth="1"/>
    <col min="2060" max="2060" width="9.140625" style="31"/>
    <col min="2061" max="2061" width="1.28515625" style="31" customWidth="1"/>
    <col min="2062" max="2062" width="12.42578125" style="31" bestFit="1" customWidth="1"/>
    <col min="2063" max="2063" width="1.5703125" style="31" customWidth="1"/>
    <col min="2064" max="2064" width="15" style="31" customWidth="1"/>
    <col min="2065" max="2065" width="1.42578125" style="31" customWidth="1"/>
    <col min="2066" max="2066" width="16" style="31" customWidth="1"/>
    <col min="2067" max="2067" width="1.42578125" style="31" customWidth="1"/>
    <col min="2068" max="2068" width="11.28515625" style="31" customWidth="1"/>
    <col min="2069" max="2069" width="1.5703125" style="31" customWidth="1"/>
    <col min="2070" max="2070" width="14.42578125" style="31" bestFit="1" customWidth="1"/>
    <col min="2071" max="2071" width="1.5703125" style="31" customWidth="1"/>
    <col min="2072" max="2072" width="13.7109375" style="31" bestFit="1" customWidth="1"/>
    <col min="2073" max="2073" width="1.85546875" style="31" customWidth="1"/>
    <col min="2074" max="2074" width="11.5703125" style="31" bestFit="1" customWidth="1"/>
    <col min="2075" max="2075" width="1.42578125" style="31" customWidth="1"/>
    <col min="2076" max="2076" width="13.7109375" style="31" bestFit="1" customWidth="1"/>
    <col min="2077" max="2077" width="9.140625" style="31"/>
    <col min="2078" max="2078" width="11.85546875" style="31" bestFit="1" customWidth="1"/>
    <col min="2079" max="2307" width="9.140625" style="31"/>
    <col min="2308" max="2308" width="13.7109375" style="31" bestFit="1" customWidth="1"/>
    <col min="2309" max="2309" width="1.5703125" style="31" customWidth="1"/>
    <col min="2310" max="2310" width="14.28515625" style="31" customWidth="1"/>
    <col min="2311" max="2311" width="1.7109375" style="31" customWidth="1"/>
    <col min="2312" max="2312" width="9.140625" style="31"/>
    <col min="2313" max="2313" width="1.28515625" style="31" customWidth="1"/>
    <col min="2314" max="2314" width="9.140625" style="31"/>
    <col min="2315" max="2315" width="1.42578125" style="31" customWidth="1"/>
    <col min="2316" max="2316" width="9.140625" style="31"/>
    <col min="2317" max="2317" width="1.28515625" style="31" customWidth="1"/>
    <col min="2318" max="2318" width="12.42578125" style="31" bestFit="1" customWidth="1"/>
    <col min="2319" max="2319" width="1.5703125" style="31" customWidth="1"/>
    <col min="2320" max="2320" width="15" style="31" customWidth="1"/>
    <col min="2321" max="2321" width="1.42578125" style="31" customWidth="1"/>
    <col min="2322" max="2322" width="16" style="31" customWidth="1"/>
    <col min="2323" max="2323" width="1.42578125" style="31" customWidth="1"/>
    <col min="2324" max="2324" width="11.28515625" style="31" customWidth="1"/>
    <col min="2325" max="2325" width="1.5703125" style="31" customWidth="1"/>
    <col min="2326" max="2326" width="14.42578125" style="31" bestFit="1" customWidth="1"/>
    <col min="2327" max="2327" width="1.5703125" style="31" customWidth="1"/>
    <col min="2328" max="2328" width="13.7109375" style="31" bestFit="1" customWidth="1"/>
    <col min="2329" max="2329" width="1.85546875" style="31" customWidth="1"/>
    <col min="2330" max="2330" width="11.5703125" style="31" bestFit="1" customWidth="1"/>
    <col min="2331" max="2331" width="1.42578125" style="31" customWidth="1"/>
    <col min="2332" max="2332" width="13.7109375" style="31" bestFit="1" customWidth="1"/>
    <col min="2333" max="2333" width="9.140625" style="31"/>
    <col min="2334" max="2334" width="11.85546875" style="31" bestFit="1" customWidth="1"/>
    <col min="2335" max="2563" width="9.140625" style="31"/>
    <col min="2564" max="2564" width="13.7109375" style="31" bestFit="1" customWidth="1"/>
    <col min="2565" max="2565" width="1.5703125" style="31" customWidth="1"/>
    <col min="2566" max="2566" width="14.28515625" style="31" customWidth="1"/>
    <col min="2567" max="2567" width="1.7109375" style="31" customWidth="1"/>
    <col min="2568" max="2568" width="9.140625" style="31"/>
    <col min="2569" max="2569" width="1.28515625" style="31" customWidth="1"/>
    <col min="2570" max="2570" width="9.140625" style="31"/>
    <col min="2571" max="2571" width="1.42578125" style="31" customWidth="1"/>
    <col min="2572" max="2572" width="9.140625" style="31"/>
    <col min="2573" max="2573" width="1.28515625" style="31" customWidth="1"/>
    <col min="2574" max="2574" width="12.42578125" style="31" bestFit="1" customWidth="1"/>
    <col min="2575" max="2575" width="1.5703125" style="31" customWidth="1"/>
    <col min="2576" max="2576" width="15" style="31" customWidth="1"/>
    <col min="2577" max="2577" width="1.42578125" style="31" customWidth="1"/>
    <col min="2578" max="2578" width="16" style="31" customWidth="1"/>
    <col min="2579" max="2579" width="1.42578125" style="31" customWidth="1"/>
    <col min="2580" max="2580" width="11.28515625" style="31" customWidth="1"/>
    <col min="2581" max="2581" width="1.5703125" style="31" customWidth="1"/>
    <col min="2582" max="2582" width="14.42578125" style="31" bestFit="1" customWidth="1"/>
    <col min="2583" max="2583" width="1.5703125" style="31" customWidth="1"/>
    <col min="2584" max="2584" width="13.7109375" style="31" bestFit="1" customWidth="1"/>
    <col min="2585" max="2585" width="1.85546875" style="31" customWidth="1"/>
    <col min="2586" max="2586" width="11.5703125" style="31" bestFit="1" customWidth="1"/>
    <col min="2587" max="2587" width="1.42578125" style="31" customWidth="1"/>
    <col min="2588" max="2588" width="13.7109375" style="31" bestFit="1" customWidth="1"/>
    <col min="2589" max="2589" width="9.140625" style="31"/>
    <col min="2590" max="2590" width="11.85546875" style="31" bestFit="1" customWidth="1"/>
    <col min="2591" max="2819" width="9.140625" style="31"/>
    <col min="2820" max="2820" width="13.7109375" style="31" bestFit="1" customWidth="1"/>
    <col min="2821" max="2821" width="1.5703125" style="31" customWidth="1"/>
    <col min="2822" max="2822" width="14.28515625" style="31" customWidth="1"/>
    <col min="2823" max="2823" width="1.7109375" style="31" customWidth="1"/>
    <col min="2824" max="2824" width="9.140625" style="31"/>
    <col min="2825" max="2825" width="1.28515625" style="31" customWidth="1"/>
    <col min="2826" max="2826" width="9.140625" style="31"/>
    <col min="2827" max="2827" width="1.42578125" style="31" customWidth="1"/>
    <col min="2828" max="2828" width="9.140625" style="31"/>
    <col min="2829" max="2829" width="1.28515625" style="31" customWidth="1"/>
    <col min="2830" max="2830" width="12.42578125" style="31" bestFit="1" customWidth="1"/>
    <col min="2831" max="2831" width="1.5703125" style="31" customWidth="1"/>
    <col min="2832" max="2832" width="15" style="31" customWidth="1"/>
    <col min="2833" max="2833" width="1.42578125" style="31" customWidth="1"/>
    <col min="2834" max="2834" width="16" style="31" customWidth="1"/>
    <col min="2835" max="2835" width="1.42578125" style="31" customWidth="1"/>
    <col min="2836" max="2836" width="11.28515625" style="31" customWidth="1"/>
    <col min="2837" max="2837" width="1.5703125" style="31" customWidth="1"/>
    <col min="2838" max="2838" width="14.42578125" style="31" bestFit="1" customWidth="1"/>
    <col min="2839" max="2839" width="1.5703125" style="31" customWidth="1"/>
    <col min="2840" max="2840" width="13.7109375" style="31" bestFit="1" customWidth="1"/>
    <col min="2841" max="2841" width="1.85546875" style="31" customWidth="1"/>
    <col min="2842" max="2842" width="11.5703125" style="31" bestFit="1" customWidth="1"/>
    <col min="2843" max="2843" width="1.42578125" style="31" customWidth="1"/>
    <col min="2844" max="2844" width="13.7109375" style="31" bestFit="1" customWidth="1"/>
    <col min="2845" max="2845" width="9.140625" style="31"/>
    <col min="2846" max="2846" width="11.85546875" style="31" bestFit="1" customWidth="1"/>
    <col min="2847" max="3075" width="9.140625" style="31"/>
    <col min="3076" max="3076" width="13.7109375" style="31" bestFit="1" customWidth="1"/>
    <col min="3077" max="3077" width="1.5703125" style="31" customWidth="1"/>
    <col min="3078" max="3078" width="14.28515625" style="31" customWidth="1"/>
    <col min="3079" max="3079" width="1.7109375" style="31" customWidth="1"/>
    <col min="3080" max="3080" width="9.140625" style="31"/>
    <col min="3081" max="3081" width="1.28515625" style="31" customWidth="1"/>
    <col min="3082" max="3082" width="9.140625" style="31"/>
    <col min="3083" max="3083" width="1.42578125" style="31" customWidth="1"/>
    <col min="3084" max="3084" width="9.140625" style="31"/>
    <col min="3085" max="3085" width="1.28515625" style="31" customWidth="1"/>
    <col min="3086" max="3086" width="12.42578125" style="31" bestFit="1" customWidth="1"/>
    <col min="3087" max="3087" width="1.5703125" style="31" customWidth="1"/>
    <col min="3088" max="3088" width="15" style="31" customWidth="1"/>
    <col min="3089" max="3089" width="1.42578125" style="31" customWidth="1"/>
    <col min="3090" max="3090" width="16" style="31" customWidth="1"/>
    <col min="3091" max="3091" width="1.42578125" style="31" customWidth="1"/>
    <col min="3092" max="3092" width="11.28515625" style="31" customWidth="1"/>
    <col min="3093" max="3093" width="1.5703125" style="31" customWidth="1"/>
    <col min="3094" max="3094" width="14.42578125" style="31" bestFit="1" customWidth="1"/>
    <col min="3095" max="3095" width="1.5703125" style="31" customWidth="1"/>
    <col min="3096" max="3096" width="13.7109375" style="31" bestFit="1" customWidth="1"/>
    <col min="3097" max="3097" width="1.85546875" style="31" customWidth="1"/>
    <col min="3098" max="3098" width="11.5703125" style="31" bestFit="1" customWidth="1"/>
    <col min="3099" max="3099" width="1.42578125" style="31" customWidth="1"/>
    <col min="3100" max="3100" width="13.7109375" style="31" bestFit="1" customWidth="1"/>
    <col min="3101" max="3101" width="9.140625" style="31"/>
    <col min="3102" max="3102" width="11.85546875" style="31" bestFit="1" customWidth="1"/>
    <col min="3103" max="3331" width="9.140625" style="31"/>
    <col min="3332" max="3332" width="13.7109375" style="31" bestFit="1" customWidth="1"/>
    <col min="3333" max="3333" width="1.5703125" style="31" customWidth="1"/>
    <col min="3334" max="3334" width="14.28515625" style="31" customWidth="1"/>
    <col min="3335" max="3335" width="1.7109375" style="31" customWidth="1"/>
    <col min="3336" max="3336" width="9.140625" style="31"/>
    <col min="3337" max="3337" width="1.28515625" style="31" customWidth="1"/>
    <col min="3338" max="3338" width="9.140625" style="31"/>
    <col min="3339" max="3339" width="1.42578125" style="31" customWidth="1"/>
    <col min="3340" max="3340" width="9.140625" style="31"/>
    <col min="3341" max="3341" width="1.28515625" style="31" customWidth="1"/>
    <col min="3342" max="3342" width="12.42578125" style="31" bestFit="1" customWidth="1"/>
    <col min="3343" max="3343" width="1.5703125" style="31" customWidth="1"/>
    <col min="3344" max="3344" width="15" style="31" customWidth="1"/>
    <col min="3345" max="3345" width="1.42578125" style="31" customWidth="1"/>
    <col min="3346" max="3346" width="16" style="31" customWidth="1"/>
    <col min="3347" max="3347" width="1.42578125" style="31" customWidth="1"/>
    <col min="3348" max="3348" width="11.28515625" style="31" customWidth="1"/>
    <col min="3349" max="3349" width="1.5703125" style="31" customWidth="1"/>
    <col min="3350" max="3350" width="14.42578125" style="31" bestFit="1" customWidth="1"/>
    <col min="3351" max="3351" width="1.5703125" style="31" customWidth="1"/>
    <col min="3352" max="3352" width="13.7109375" style="31" bestFit="1" customWidth="1"/>
    <col min="3353" max="3353" width="1.85546875" style="31" customWidth="1"/>
    <col min="3354" max="3354" width="11.5703125" style="31" bestFit="1" customWidth="1"/>
    <col min="3355" max="3355" width="1.42578125" style="31" customWidth="1"/>
    <col min="3356" max="3356" width="13.7109375" style="31" bestFit="1" customWidth="1"/>
    <col min="3357" max="3357" width="9.140625" style="31"/>
    <col min="3358" max="3358" width="11.85546875" style="31" bestFit="1" customWidth="1"/>
    <col min="3359" max="3587" width="9.140625" style="31"/>
    <col min="3588" max="3588" width="13.7109375" style="31" bestFit="1" customWidth="1"/>
    <col min="3589" max="3589" width="1.5703125" style="31" customWidth="1"/>
    <col min="3590" max="3590" width="14.28515625" style="31" customWidth="1"/>
    <col min="3591" max="3591" width="1.7109375" style="31" customWidth="1"/>
    <col min="3592" max="3592" width="9.140625" style="31"/>
    <col min="3593" max="3593" width="1.28515625" style="31" customWidth="1"/>
    <col min="3594" max="3594" width="9.140625" style="31"/>
    <col min="3595" max="3595" width="1.42578125" style="31" customWidth="1"/>
    <col min="3596" max="3596" width="9.140625" style="31"/>
    <col min="3597" max="3597" width="1.28515625" style="31" customWidth="1"/>
    <col min="3598" max="3598" width="12.42578125" style="31" bestFit="1" customWidth="1"/>
    <col min="3599" max="3599" width="1.5703125" style="31" customWidth="1"/>
    <col min="3600" max="3600" width="15" style="31" customWidth="1"/>
    <col min="3601" max="3601" width="1.42578125" style="31" customWidth="1"/>
    <col min="3602" max="3602" width="16" style="31" customWidth="1"/>
    <col min="3603" max="3603" width="1.42578125" style="31" customWidth="1"/>
    <col min="3604" max="3604" width="11.28515625" style="31" customWidth="1"/>
    <col min="3605" max="3605" width="1.5703125" style="31" customWidth="1"/>
    <col min="3606" max="3606" width="14.42578125" style="31" bestFit="1" customWidth="1"/>
    <col min="3607" max="3607" width="1.5703125" style="31" customWidth="1"/>
    <col min="3608" max="3608" width="13.7109375" style="31" bestFit="1" customWidth="1"/>
    <col min="3609" max="3609" width="1.85546875" style="31" customWidth="1"/>
    <col min="3610" max="3610" width="11.5703125" style="31" bestFit="1" customWidth="1"/>
    <col min="3611" max="3611" width="1.42578125" style="31" customWidth="1"/>
    <col min="3612" max="3612" width="13.7109375" style="31" bestFit="1" customWidth="1"/>
    <col min="3613" max="3613" width="9.140625" style="31"/>
    <col min="3614" max="3614" width="11.85546875" style="31" bestFit="1" customWidth="1"/>
    <col min="3615" max="3843" width="9.140625" style="31"/>
    <col min="3844" max="3844" width="13.7109375" style="31" bestFit="1" customWidth="1"/>
    <col min="3845" max="3845" width="1.5703125" style="31" customWidth="1"/>
    <col min="3846" max="3846" width="14.28515625" style="31" customWidth="1"/>
    <col min="3847" max="3847" width="1.7109375" style="31" customWidth="1"/>
    <col min="3848" max="3848" width="9.140625" style="31"/>
    <col min="3849" max="3849" width="1.28515625" style="31" customWidth="1"/>
    <col min="3850" max="3850" width="9.140625" style="31"/>
    <col min="3851" max="3851" width="1.42578125" style="31" customWidth="1"/>
    <col min="3852" max="3852" width="9.140625" style="31"/>
    <col min="3853" max="3853" width="1.28515625" style="31" customWidth="1"/>
    <col min="3854" max="3854" width="12.42578125" style="31" bestFit="1" customWidth="1"/>
    <col min="3855" max="3855" width="1.5703125" style="31" customWidth="1"/>
    <col min="3856" max="3856" width="15" style="31" customWidth="1"/>
    <col min="3857" max="3857" width="1.42578125" style="31" customWidth="1"/>
    <col min="3858" max="3858" width="16" style="31" customWidth="1"/>
    <col min="3859" max="3859" width="1.42578125" style="31" customWidth="1"/>
    <col min="3860" max="3860" width="11.28515625" style="31" customWidth="1"/>
    <col min="3861" max="3861" width="1.5703125" style="31" customWidth="1"/>
    <col min="3862" max="3862" width="14.42578125" style="31" bestFit="1" customWidth="1"/>
    <col min="3863" max="3863" width="1.5703125" style="31" customWidth="1"/>
    <col min="3864" max="3864" width="13.7109375" style="31" bestFit="1" customWidth="1"/>
    <col min="3865" max="3865" width="1.85546875" style="31" customWidth="1"/>
    <col min="3866" max="3866" width="11.5703125" style="31" bestFit="1" customWidth="1"/>
    <col min="3867" max="3867" width="1.42578125" style="31" customWidth="1"/>
    <col min="3868" max="3868" width="13.7109375" style="31" bestFit="1" customWidth="1"/>
    <col min="3869" max="3869" width="9.140625" style="31"/>
    <col min="3870" max="3870" width="11.85546875" style="31" bestFit="1" customWidth="1"/>
    <col min="3871" max="4099" width="9.140625" style="31"/>
    <col min="4100" max="4100" width="13.7109375" style="31" bestFit="1" customWidth="1"/>
    <col min="4101" max="4101" width="1.5703125" style="31" customWidth="1"/>
    <col min="4102" max="4102" width="14.28515625" style="31" customWidth="1"/>
    <col min="4103" max="4103" width="1.7109375" style="31" customWidth="1"/>
    <col min="4104" max="4104" width="9.140625" style="31"/>
    <col min="4105" max="4105" width="1.28515625" style="31" customWidth="1"/>
    <col min="4106" max="4106" width="9.140625" style="31"/>
    <col min="4107" max="4107" width="1.42578125" style="31" customWidth="1"/>
    <col min="4108" max="4108" width="9.140625" style="31"/>
    <col min="4109" max="4109" width="1.28515625" style="31" customWidth="1"/>
    <col min="4110" max="4110" width="12.42578125" style="31" bestFit="1" customWidth="1"/>
    <col min="4111" max="4111" width="1.5703125" style="31" customWidth="1"/>
    <col min="4112" max="4112" width="15" style="31" customWidth="1"/>
    <col min="4113" max="4113" width="1.42578125" style="31" customWidth="1"/>
    <col min="4114" max="4114" width="16" style="31" customWidth="1"/>
    <col min="4115" max="4115" width="1.42578125" style="31" customWidth="1"/>
    <col min="4116" max="4116" width="11.28515625" style="31" customWidth="1"/>
    <col min="4117" max="4117" width="1.5703125" style="31" customWidth="1"/>
    <col min="4118" max="4118" width="14.42578125" style="31" bestFit="1" customWidth="1"/>
    <col min="4119" max="4119" width="1.5703125" style="31" customWidth="1"/>
    <col min="4120" max="4120" width="13.7109375" style="31" bestFit="1" customWidth="1"/>
    <col min="4121" max="4121" width="1.85546875" style="31" customWidth="1"/>
    <col min="4122" max="4122" width="11.5703125" style="31" bestFit="1" customWidth="1"/>
    <col min="4123" max="4123" width="1.42578125" style="31" customWidth="1"/>
    <col min="4124" max="4124" width="13.7109375" style="31" bestFit="1" customWidth="1"/>
    <col min="4125" max="4125" width="9.140625" style="31"/>
    <col min="4126" max="4126" width="11.85546875" style="31" bestFit="1" customWidth="1"/>
    <col min="4127" max="4355" width="9.140625" style="31"/>
    <col min="4356" max="4356" width="13.7109375" style="31" bestFit="1" customWidth="1"/>
    <col min="4357" max="4357" width="1.5703125" style="31" customWidth="1"/>
    <col min="4358" max="4358" width="14.28515625" style="31" customWidth="1"/>
    <col min="4359" max="4359" width="1.7109375" style="31" customWidth="1"/>
    <col min="4360" max="4360" width="9.140625" style="31"/>
    <col min="4361" max="4361" width="1.28515625" style="31" customWidth="1"/>
    <col min="4362" max="4362" width="9.140625" style="31"/>
    <col min="4363" max="4363" width="1.42578125" style="31" customWidth="1"/>
    <col min="4364" max="4364" width="9.140625" style="31"/>
    <col min="4365" max="4365" width="1.28515625" style="31" customWidth="1"/>
    <col min="4366" max="4366" width="12.42578125" style="31" bestFit="1" customWidth="1"/>
    <col min="4367" max="4367" width="1.5703125" style="31" customWidth="1"/>
    <col min="4368" max="4368" width="15" style="31" customWidth="1"/>
    <col min="4369" max="4369" width="1.42578125" style="31" customWidth="1"/>
    <col min="4370" max="4370" width="16" style="31" customWidth="1"/>
    <col min="4371" max="4371" width="1.42578125" style="31" customWidth="1"/>
    <col min="4372" max="4372" width="11.28515625" style="31" customWidth="1"/>
    <col min="4373" max="4373" width="1.5703125" style="31" customWidth="1"/>
    <col min="4374" max="4374" width="14.42578125" style="31" bestFit="1" customWidth="1"/>
    <col min="4375" max="4375" width="1.5703125" style="31" customWidth="1"/>
    <col min="4376" max="4376" width="13.7109375" style="31" bestFit="1" customWidth="1"/>
    <col min="4377" max="4377" width="1.85546875" style="31" customWidth="1"/>
    <col min="4378" max="4378" width="11.5703125" style="31" bestFit="1" customWidth="1"/>
    <col min="4379" max="4379" width="1.42578125" style="31" customWidth="1"/>
    <col min="4380" max="4380" width="13.7109375" style="31" bestFit="1" customWidth="1"/>
    <col min="4381" max="4381" width="9.140625" style="31"/>
    <col min="4382" max="4382" width="11.85546875" style="31" bestFit="1" customWidth="1"/>
    <col min="4383" max="4611" width="9.140625" style="31"/>
    <col min="4612" max="4612" width="13.7109375" style="31" bestFit="1" customWidth="1"/>
    <col min="4613" max="4613" width="1.5703125" style="31" customWidth="1"/>
    <col min="4614" max="4614" width="14.28515625" style="31" customWidth="1"/>
    <col min="4615" max="4615" width="1.7109375" style="31" customWidth="1"/>
    <col min="4616" max="4616" width="9.140625" style="31"/>
    <col min="4617" max="4617" width="1.28515625" style="31" customWidth="1"/>
    <col min="4618" max="4618" width="9.140625" style="31"/>
    <col min="4619" max="4619" width="1.42578125" style="31" customWidth="1"/>
    <col min="4620" max="4620" width="9.140625" style="31"/>
    <col min="4621" max="4621" width="1.28515625" style="31" customWidth="1"/>
    <col min="4622" max="4622" width="12.42578125" style="31" bestFit="1" customWidth="1"/>
    <col min="4623" max="4623" width="1.5703125" style="31" customWidth="1"/>
    <col min="4624" max="4624" width="15" style="31" customWidth="1"/>
    <col min="4625" max="4625" width="1.42578125" style="31" customWidth="1"/>
    <col min="4626" max="4626" width="16" style="31" customWidth="1"/>
    <col min="4627" max="4627" width="1.42578125" style="31" customWidth="1"/>
    <col min="4628" max="4628" width="11.28515625" style="31" customWidth="1"/>
    <col min="4629" max="4629" width="1.5703125" style="31" customWidth="1"/>
    <col min="4630" max="4630" width="14.42578125" style="31" bestFit="1" customWidth="1"/>
    <col min="4631" max="4631" width="1.5703125" style="31" customWidth="1"/>
    <col min="4632" max="4632" width="13.7109375" style="31" bestFit="1" customWidth="1"/>
    <col min="4633" max="4633" width="1.85546875" style="31" customWidth="1"/>
    <col min="4634" max="4634" width="11.5703125" style="31" bestFit="1" customWidth="1"/>
    <col min="4635" max="4635" width="1.42578125" style="31" customWidth="1"/>
    <col min="4636" max="4636" width="13.7109375" style="31" bestFit="1" customWidth="1"/>
    <col min="4637" max="4637" width="9.140625" style="31"/>
    <col min="4638" max="4638" width="11.85546875" style="31" bestFit="1" customWidth="1"/>
    <col min="4639" max="4867" width="9.140625" style="31"/>
    <col min="4868" max="4868" width="13.7109375" style="31" bestFit="1" customWidth="1"/>
    <col min="4869" max="4869" width="1.5703125" style="31" customWidth="1"/>
    <col min="4870" max="4870" width="14.28515625" style="31" customWidth="1"/>
    <col min="4871" max="4871" width="1.7109375" style="31" customWidth="1"/>
    <col min="4872" max="4872" width="9.140625" style="31"/>
    <col min="4873" max="4873" width="1.28515625" style="31" customWidth="1"/>
    <col min="4874" max="4874" width="9.140625" style="31"/>
    <col min="4875" max="4875" width="1.42578125" style="31" customWidth="1"/>
    <col min="4876" max="4876" width="9.140625" style="31"/>
    <col min="4877" max="4877" width="1.28515625" style="31" customWidth="1"/>
    <col min="4878" max="4878" width="12.42578125" style="31" bestFit="1" customWidth="1"/>
    <col min="4879" max="4879" width="1.5703125" style="31" customWidth="1"/>
    <col min="4880" max="4880" width="15" style="31" customWidth="1"/>
    <col min="4881" max="4881" width="1.42578125" style="31" customWidth="1"/>
    <col min="4882" max="4882" width="16" style="31" customWidth="1"/>
    <col min="4883" max="4883" width="1.42578125" style="31" customWidth="1"/>
    <col min="4884" max="4884" width="11.28515625" style="31" customWidth="1"/>
    <col min="4885" max="4885" width="1.5703125" style="31" customWidth="1"/>
    <col min="4886" max="4886" width="14.42578125" style="31" bestFit="1" customWidth="1"/>
    <col min="4887" max="4887" width="1.5703125" style="31" customWidth="1"/>
    <col min="4888" max="4888" width="13.7109375" style="31" bestFit="1" customWidth="1"/>
    <col min="4889" max="4889" width="1.85546875" style="31" customWidth="1"/>
    <col min="4890" max="4890" width="11.5703125" style="31" bestFit="1" customWidth="1"/>
    <col min="4891" max="4891" width="1.42578125" style="31" customWidth="1"/>
    <col min="4892" max="4892" width="13.7109375" style="31" bestFit="1" customWidth="1"/>
    <col min="4893" max="4893" width="9.140625" style="31"/>
    <col min="4894" max="4894" width="11.85546875" style="31" bestFit="1" customWidth="1"/>
    <col min="4895" max="5123" width="9.140625" style="31"/>
    <col min="5124" max="5124" width="13.7109375" style="31" bestFit="1" customWidth="1"/>
    <col min="5125" max="5125" width="1.5703125" style="31" customWidth="1"/>
    <col min="5126" max="5126" width="14.28515625" style="31" customWidth="1"/>
    <col min="5127" max="5127" width="1.7109375" style="31" customWidth="1"/>
    <col min="5128" max="5128" width="9.140625" style="31"/>
    <col min="5129" max="5129" width="1.28515625" style="31" customWidth="1"/>
    <col min="5130" max="5130" width="9.140625" style="31"/>
    <col min="5131" max="5131" width="1.42578125" style="31" customWidth="1"/>
    <col min="5132" max="5132" width="9.140625" style="31"/>
    <col min="5133" max="5133" width="1.28515625" style="31" customWidth="1"/>
    <col min="5134" max="5134" width="12.42578125" style="31" bestFit="1" customWidth="1"/>
    <col min="5135" max="5135" width="1.5703125" style="31" customWidth="1"/>
    <col min="5136" max="5136" width="15" style="31" customWidth="1"/>
    <col min="5137" max="5137" width="1.42578125" style="31" customWidth="1"/>
    <col min="5138" max="5138" width="16" style="31" customWidth="1"/>
    <col min="5139" max="5139" width="1.42578125" style="31" customWidth="1"/>
    <col min="5140" max="5140" width="11.28515625" style="31" customWidth="1"/>
    <col min="5141" max="5141" width="1.5703125" style="31" customWidth="1"/>
    <col min="5142" max="5142" width="14.42578125" style="31" bestFit="1" customWidth="1"/>
    <col min="5143" max="5143" width="1.5703125" style="31" customWidth="1"/>
    <col min="5144" max="5144" width="13.7109375" style="31" bestFit="1" customWidth="1"/>
    <col min="5145" max="5145" width="1.85546875" style="31" customWidth="1"/>
    <col min="5146" max="5146" width="11.5703125" style="31" bestFit="1" customWidth="1"/>
    <col min="5147" max="5147" width="1.42578125" style="31" customWidth="1"/>
    <col min="5148" max="5148" width="13.7109375" style="31" bestFit="1" customWidth="1"/>
    <col min="5149" max="5149" width="9.140625" style="31"/>
    <col min="5150" max="5150" width="11.85546875" style="31" bestFit="1" customWidth="1"/>
    <col min="5151" max="5379" width="9.140625" style="31"/>
    <col min="5380" max="5380" width="13.7109375" style="31" bestFit="1" customWidth="1"/>
    <col min="5381" max="5381" width="1.5703125" style="31" customWidth="1"/>
    <col min="5382" max="5382" width="14.28515625" style="31" customWidth="1"/>
    <col min="5383" max="5383" width="1.7109375" style="31" customWidth="1"/>
    <col min="5384" max="5384" width="9.140625" style="31"/>
    <col min="5385" max="5385" width="1.28515625" style="31" customWidth="1"/>
    <col min="5386" max="5386" width="9.140625" style="31"/>
    <col min="5387" max="5387" width="1.42578125" style="31" customWidth="1"/>
    <col min="5388" max="5388" width="9.140625" style="31"/>
    <col min="5389" max="5389" width="1.28515625" style="31" customWidth="1"/>
    <col min="5390" max="5390" width="12.42578125" style="31" bestFit="1" customWidth="1"/>
    <col min="5391" max="5391" width="1.5703125" style="31" customWidth="1"/>
    <col min="5392" max="5392" width="15" style="31" customWidth="1"/>
    <col min="5393" max="5393" width="1.42578125" style="31" customWidth="1"/>
    <col min="5394" max="5394" width="16" style="31" customWidth="1"/>
    <col min="5395" max="5395" width="1.42578125" style="31" customWidth="1"/>
    <col min="5396" max="5396" width="11.28515625" style="31" customWidth="1"/>
    <col min="5397" max="5397" width="1.5703125" style="31" customWidth="1"/>
    <col min="5398" max="5398" width="14.42578125" style="31" bestFit="1" customWidth="1"/>
    <col min="5399" max="5399" width="1.5703125" style="31" customWidth="1"/>
    <col min="5400" max="5400" width="13.7109375" style="31" bestFit="1" customWidth="1"/>
    <col min="5401" max="5401" width="1.85546875" style="31" customWidth="1"/>
    <col min="5402" max="5402" width="11.5703125" style="31" bestFit="1" customWidth="1"/>
    <col min="5403" max="5403" width="1.42578125" style="31" customWidth="1"/>
    <col min="5404" max="5404" width="13.7109375" style="31" bestFit="1" customWidth="1"/>
    <col min="5405" max="5405" width="9.140625" style="31"/>
    <col min="5406" max="5406" width="11.85546875" style="31" bestFit="1" customWidth="1"/>
    <col min="5407" max="5635" width="9.140625" style="31"/>
    <col min="5636" max="5636" width="13.7109375" style="31" bestFit="1" customWidth="1"/>
    <col min="5637" max="5637" width="1.5703125" style="31" customWidth="1"/>
    <col min="5638" max="5638" width="14.28515625" style="31" customWidth="1"/>
    <col min="5639" max="5639" width="1.7109375" style="31" customWidth="1"/>
    <col min="5640" max="5640" width="9.140625" style="31"/>
    <col min="5641" max="5641" width="1.28515625" style="31" customWidth="1"/>
    <col min="5642" max="5642" width="9.140625" style="31"/>
    <col min="5643" max="5643" width="1.42578125" style="31" customWidth="1"/>
    <col min="5644" max="5644" width="9.140625" style="31"/>
    <col min="5645" max="5645" width="1.28515625" style="31" customWidth="1"/>
    <col min="5646" max="5646" width="12.42578125" style="31" bestFit="1" customWidth="1"/>
    <col min="5647" max="5647" width="1.5703125" style="31" customWidth="1"/>
    <col min="5648" max="5648" width="15" style="31" customWidth="1"/>
    <col min="5649" max="5649" width="1.42578125" style="31" customWidth="1"/>
    <col min="5650" max="5650" width="16" style="31" customWidth="1"/>
    <col min="5651" max="5651" width="1.42578125" style="31" customWidth="1"/>
    <col min="5652" max="5652" width="11.28515625" style="31" customWidth="1"/>
    <col min="5653" max="5653" width="1.5703125" style="31" customWidth="1"/>
    <col min="5654" max="5654" width="14.42578125" style="31" bestFit="1" customWidth="1"/>
    <col min="5655" max="5655" width="1.5703125" style="31" customWidth="1"/>
    <col min="5656" max="5656" width="13.7109375" style="31" bestFit="1" customWidth="1"/>
    <col min="5657" max="5657" width="1.85546875" style="31" customWidth="1"/>
    <col min="5658" max="5658" width="11.5703125" style="31" bestFit="1" customWidth="1"/>
    <col min="5659" max="5659" width="1.42578125" style="31" customWidth="1"/>
    <col min="5660" max="5660" width="13.7109375" style="31" bestFit="1" customWidth="1"/>
    <col min="5661" max="5661" width="9.140625" style="31"/>
    <col min="5662" max="5662" width="11.85546875" style="31" bestFit="1" customWidth="1"/>
    <col min="5663" max="5891" width="9.140625" style="31"/>
    <col min="5892" max="5892" width="13.7109375" style="31" bestFit="1" customWidth="1"/>
    <col min="5893" max="5893" width="1.5703125" style="31" customWidth="1"/>
    <col min="5894" max="5894" width="14.28515625" style="31" customWidth="1"/>
    <col min="5895" max="5895" width="1.7109375" style="31" customWidth="1"/>
    <col min="5896" max="5896" width="9.140625" style="31"/>
    <col min="5897" max="5897" width="1.28515625" style="31" customWidth="1"/>
    <col min="5898" max="5898" width="9.140625" style="31"/>
    <col min="5899" max="5899" width="1.42578125" style="31" customWidth="1"/>
    <col min="5900" max="5900" width="9.140625" style="31"/>
    <col min="5901" max="5901" width="1.28515625" style="31" customWidth="1"/>
    <col min="5902" max="5902" width="12.42578125" style="31" bestFit="1" customWidth="1"/>
    <col min="5903" max="5903" width="1.5703125" style="31" customWidth="1"/>
    <col min="5904" max="5904" width="15" style="31" customWidth="1"/>
    <col min="5905" max="5905" width="1.42578125" style="31" customWidth="1"/>
    <col min="5906" max="5906" width="16" style="31" customWidth="1"/>
    <col min="5907" max="5907" width="1.42578125" style="31" customWidth="1"/>
    <col min="5908" max="5908" width="11.28515625" style="31" customWidth="1"/>
    <col min="5909" max="5909" width="1.5703125" style="31" customWidth="1"/>
    <col min="5910" max="5910" width="14.42578125" style="31" bestFit="1" customWidth="1"/>
    <col min="5911" max="5911" width="1.5703125" style="31" customWidth="1"/>
    <col min="5912" max="5912" width="13.7109375" style="31" bestFit="1" customWidth="1"/>
    <col min="5913" max="5913" width="1.85546875" style="31" customWidth="1"/>
    <col min="5914" max="5914" width="11.5703125" style="31" bestFit="1" customWidth="1"/>
    <col min="5915" max="5915" width="1.42578125" style="31" customWidth="1"/>
    <col min="5916" max="5916" width="13.7109375" style="31" bestFit="1" customWidth="1"/>
    <col min="5917" max="5917" width="9.140625" style="31"/>
    <col min="5918" max="5918" width="11.85546875" style="31" bestFit="1" customWidth="1"/>
    <col min="5919" max="6147" width="9.140625" style="31"/>
    <col min="6148" max="6148" width="13.7109375" style="31" bestFit="1" customWidth="1"/>
    <col min="6149" max="6149" width="1.5703125" style="31" customWidth="1"/>
    <col min="6150" max="6150" width="14.28515625" style="31" customWidth="1"/>
    <col min="6151" max="6151" width="1.7109375" style="31" customWidth="1"/>
    <col min="6152" max="6152" width="9.140625" style="31"/>
    <col min="6153" max="6153" width="1.28515625" style="31" customWidth="1"/>
    <col min="6154" max="6154" width="9.140625" style="31"/>
    <col min="6155" max="6155" width="1.42578125" style="31" customWidth="1"/>
    <col min="6156" max="6156" width="9.140625" style="31"/>
    <col min="6157" max="6157" width="1.28515625" style="31" customWidth="1"/>
    <col min="6158" max="6158" width="12.42578125" style="31" bestFit="1" customWidth="1"/>
    <col min="6159" max="6159" width="1.5703125" style="31" customWidth="1"/>
    <col min="6160" max="6160" width="15" style="31" customWidth="1"/>
    <col min="6161" max="6161" width="1.42578125" style="31" customWidth="1"/>
    <col min="6162" max="6162" width="16" style="31" customWidth="1"/>
    <col min="6163" max="6163" width="1.42578125" style="31" customWidth="1"/>
    <col min="6164" max="6164" width="11.28515625" style="31" customWidth="1"/>
    <col min="6165" max="6165" width="1.5703125" style="31" customWidth="1"/>
    <col min="6166" max="6166" width="14.42578125" style="31" bestFit="1" customWidth="1"/>
    <col min="6167" max="6167" width="1.5703125" style="31" customWidth="1"/>
    <col min="6168" max="6168" width="13.7109375" style="31" bestFit="1" customWidth="1"/>
    <col min="6169" max="6169" width="1.85546875" style="31" customWidth="1"/>
    <col min="6170" max="6170" width="11.5703125" style="31" bestFit="1" customWidth="1"/>
    <col min="6171" max="6171" width="1.42578125" style="31" customWidth="1"/>
    <col min="6172" max="6172" width="13.7109375" style="31" bestFit="1" customWidth="1"/>
    <col min="6173" max="6173" width="9.140625" style="31"/>
    <col min="6174" max="6174" width="11.85546875" style="31" bestFit="1" customWidth="1"/>
    <col min="6175" max="6403" width="9.140625" style="31"/>
    <col min="6404" max="6404" width="13.7109375" style="31" bestFit="1" customWidth="1"/>
    <col min="6405" max="6405" width="1.5703125" style="31" customWidth="1"/>
    <col min="6406" max="6406" width="14.28515625" style="31" customWidth="1"/>
    <col min="6407" max="6407" width="1.7109375" style="31" customWidth="1"/>
    <col min="6408" max="6408" width="9.140625" style="31"/>
    <col min="6409" max="6409" width="1.28515625" style="31" customWidth="1"/>
    <col min="6410" max="6410" width="9.140625" style="31"/>
    <col min="6411" max="6411" width="1.42578125" style="31" customWidth="1"/>
    <col min="6412" max="6412" width="9.140625" style="31"/>
    <col min="6413" max="6413" width="1.28515625" style="31" customWidth="1"/>
    <col min="6414" max="6414" width="12.42578125" style="31" bestFit="1" customWidth="1"/>
    <col min="6415" max="6415" width="1.5703125" style="31" customWidth="1"/>
    <col min="6416" max="6416" width="15" style="31" customWidth="1"/>
    <col min="6417" max="6417" width="1.42578125" style="31" customWidth="1"/>
    <col min="6418" max="6418" width="16" style="31" customWidth="1"/>
    <col min="6419" max="6419" width="1.42578125" style="31" customWidth="1"/>
    <col min="6420" max="6420" width="11.28515625" style="31" customWidth="1"/>
    <col min="6421" max="6421" width="1.5703125" style="31" customWidth="1"/>
    <col min="6422" max="6422" width="14.42578125" style="31" bestFit="1" customWidth="1"/>
    <col min="6423" max="6423" width="1.5703125" style="31" customWidth="1"/>
    <col min="6424" max="6424" width="13.7109375" style="31" bestFit="1" customWidth="1"/>
    <col min="6425" max="6425" width="1.85546875" style="31" customWidth="1"/>
    <col min="6426" max="6426" width="11.5703125" style="31" bestFit="1" customWidth="1"/>
    <col min="6427" max="6427" width="1.42578125" style="31" customWidth="1"/>
    <col min="6428" max="6428" width="13.7109375" style="31" bestFit="1" customWidth="1"/>
    <col min="6429" max="6429" width="9.140625" style="31"/>
    <col min="6430" max="6430" width="11.85546875" style="31" bestFit="1" customWidth="1"/>
    <col min="6431" max="6659" width="9.140625" style="31"/>
    <col min="6660" max="6660" width="13.7109375" style="31" bestFit="1" customWidth="1"/>
    <col min="6661" max="6661" width="1.5703125" style="31" customWidth="1"/>
    <col min="6662" max="6662" width="14.28515625" style="31" customWidth="1"/>
    <col min="6663" max="6663" width="1.7109375" style="31" customWidth="1"/>
    <col min="6664" max="6664" width="9.140625" style="31"/>
    <col min="6665" max="6665" width="1.28515625" style="31" customWidth="1"/>
    <col min="6666" max="6666" width="9.140625" style="31"/>
    <col min="6667" max="6667" width="1.42578125" style="31" customWidth="1"/>
    <col min="6668" max="6668" width="9.140625" style="31"/>
    <col min="6669" max="6669" width="1.28515625" style="31" customWidth="1"/>
    <col min="6670" max="6670" width="12.42578125" style="31" bestFit="1" customWidth="1"/>
    <col min="6671" max="6671" width="1.5703125" style="31" customWidth="1"/>
    <col min="6672" max="6672" width="15" style="31" customWidth="1"/>
    <col min="6673" max="6673" width="1.42578125" style="31" customWidth="1"/>
    <col min="6674" max="6674" width="16" style="31" customWidth="1"/>
    <col min="6675" max="6675" width="1.42578125" style="31" customWidth="1"/>
    <col min="6676" max="6676" width="11.28515625" style="31" customWidth="1"/>
    <col min="6677" max="6677" width="1.5703125" style="31" customWidth="1"/>
    <col min="6678" max="6678" width="14.42578125" style="31" bestFit="1" customWidth="1"/>
    <col min="6679" max="6679" width="1.5703125" style="31" customWidth="1"/>
    <col min="6680" max="6680" width="13.7109375" style="31" bestFit="1" customWidth="1"/>
    <col min="6681" max="6681" width="1.85546875" style="31" customWidth="1"/>
    <col min="6682" max="6682" width="11.5703125" style="31" bestFit="1" customWidth="1"/>
    <col min="6683" max="6683" width="1.42578125" style="31" customWidth="1"/>
    <col min="6684" max="6684" width="13.7109375" style="31" bestFit="1" customWidth="1"/>
    <col min="6685" max="6685" width="9.140625" style="31"/>
    <col min="6686" max="6686" width="11.85546875" style="31" bestFit="1" customWidth="1"/>
    <col min="6687" max="6915" width="9.140625" style="31"/>
    <col min="6916" max="6916" width="13.7109375" style="31" bestFit="1" customWidth="1"/>
    <col min="6917" max="6917" width="1.5703125" style="31" customWidth="1"/>
    <col min="6918" max="6918" width="14.28515625" style="31" customWidth="1"/>
    <col min="6919" max="6919" width="1.7109375" style="31" customWidth="1"/>
    <col min="6920" max="6920" width="9.140625" style="31"/>
    <col min="6921" max="6921" width="1.28515625" style="31" customWidth="1"/>
    <col min="6922" max="6922" width="9.140625" style="31"/>
    <col min="6923" max="6923" width="1.42578125" style="31" customWidth="1"/>
    <col min="6924" max="6924" width="9.140625" style="31"/>
    <col min="6925" max="6925" width="1.28515625" style="31" customWidth="1"/>
    <col min="6926" max="6926" width="12.42578125" style="31" bestFit="1" customWidth="1"/>
    <col min="6927" max="6927" width="1.5703125" style="31" customWidth="1"/>
    <col min="6928" max="6928" width="15" style="31" customWidth="1"/>
    <col min="6929" max="6929" width="1.42578125" style="31" customWidth="1"/>
    <col min="6930" max="6930" width="16" style="31" customWidth="1"/>
    <col min="6931" max="6931" width="1.42578125" style="31" customWidth="1"/>
    <col min="6932" max="6932" width="11.28515625" style="31" customWidth="1"/>
    <col min="6933" max="6933" width="1.5703125" style="31" customWidth="1"/>
    <col min="6934" max="6934" width="14.42578125" style="31" bestFit="1" customWidth="1"/>
    <col min="6935" max="6935" width="1.5703125" style="31" customWidth="1"/>
    <col min="6936" max="6936" width="13.7109375" style="31" bestFit="1" customWidth="1"/>
    <col min="6937" max="6937" width="1.85546875" style="31" customWidth="1"/>
    <col min="6938" max="6938" width="11.5703125" style="31" bestFit="1" customWidth="1"/>
    <col min="6939" max="6939" width="1.42578125" style="31" customWidth="1"/>
    <col min="6940" max="6940" width="13.7109375" style="31" bestFit="1" customWidth="1"/>
    <col min="6941" max="6941" width="9.140625" style="31"/>
    <col min="6942" max="6942" width="11.85546875" style="31" bestFit="1" customWidth="1"/>
    <col min="6943" max="7171" width="9.140625" style="31"/>
    <col min="7172" max="7172" width="13.7109375" style="31" bestFit="1" customWidth="1"/>
    <col min="7173" max="7173" width="1.5703125" style="31" customWidth="1"/>
    <col min="7174" max="7174" width="14.28515625" style="31" customWidth="1"/>
    <col min="7175" max="7175" width="1.7109375" style="31" customWidth="1"/>
    <col min="7176" max="7176" width="9.140625" style="31"/>
    <col min="7177" max="7177" width="1.28515625" style="31" customWidth="1"/>
    <col min="7178" max="7178" width="9.140625" style="31"/>
    <col min="7179" max="7179" width="1.42578125" style="31" customWidth="1"/>
    <col min="7180" max="7180" width="9.140625" style="31"/>
    <col min="7181" max="7181" width="1.28515625" style="31" customWidth="1"/>
    <col min="7182" max="7182" width="12.42578125" style="31" bestFit="1" customWidth="1"/>
    <col min="7183" max="7183" width="1.5703125" style="31" customWidth="1"/>
    <col min="7184" max="7184" width="15" style="31" customWidth="1"/>
    <col min="7185" max="7185" width="1.42578125" style="31" customWidth="1"/>
    <col min="7186" max="7186" width="16" style="31" customWidth="1"/>
    <col min="7187" max="7187" width="1.42578125" style="31" customWidth="1"/>
    <col min="7188" max="7188" width="11.28515625" style="31" customWidth="1"/>
    <col min="7189" max="7189" width="1.5703125" style="31" customWidth="1"/>
    <col min="7190" max="7190" width="14.42578125" style="31" bestFit="1" customWidth="1"/>
    <col min="7191" max="7191" width="1.5703125" style="31" customWidth="1"/>
    <col min="7192" max="7192" width="13.7109375" style="31" bestFit="1" customWidth="1"/>
    <col min="7193" max="7193" width="1.85546875" style="31" customWidth="1"/>
    <col min="7194" max="7194" width="11.5703125" style="31" bestFit="1" customWidth="1"/>
    <col min="7195" max="7195" width="1.42578125" style="31" customWidth="1"/>
    <col min="7196" max="7196" width="13.7109375" style="31" bestFit="1" customWidth="1"/>
    <col min="7197" max="7197" width="9.140625" style="31"/>
    <col min="7198" max="7198" width="11.85546875" style="31" bestFit="1" customWidth="1"/>
    <col min="7199" max="7427" width="9.140625" style="31"/>
    <col min="7428" max="7428" width="13.7109375" style="31" bestFit="1" customWidth="1"/>
    <col min="7429" max="7429" width="1.5703125" style="31" customWidth="1"/>
    <col min="7430" max="7430" width="14.28515625" style="31" customWidth="1"/>
    <col min="7431" max="7431" width="1.7109375" style="31" customWidth="1"/>
    <col min="7432" max="7432" width="9.140625" style="31"/>
    <col min="7433" max="7433" width="1.28515625" style="31" customWidth="1"/>
    <col min="7434" max="7434" width="9.140625" style="31"/>
    <col min="7435" max="7435" width="1.42578125" style="31" customWidth="1"/>
    <col min="7436" max="7436" width="9.140625" style="31"/>
    <col min="7437" max="7437" width="1.28515625" style="31" customWidth="1"/>
    <col min="7438" max="7438" width="12.42578125" style="31" bestFit="1" customWidth="1"/>
    <col min="7439" max="7439" width="1.5703125" style="31" customWidth="1"/>
    <col min="7440" max="7440" width="15" style="31" customWidth="1"/>
    <col min="7441" max="7441" width="1.42578125" style="31" customWidth="1"/>
    <col min="7442" max="7442" width="16" style="31" customWidth="1"/>
    <col min="7443" max="7443" width="1.42578125" style="31" customWidth="1"/>
    <col min="7444" max="7444" width="11.28515625" style="31" customWidth="1"/>
    <col min="7445" max="7445" width="1.5703125" style="31" customWidth="1"/>
    <col min="7446" max="7446" width="14.42578125" style="31" bestFit="1" customWidth="1"/>
    <col min="7447" max="7447" width="1.5703125" style="31" customWidth="1"/>
    <col min="7448" max="7448" width="13.7109375" style="31" bestFit="1" customWidth="1"/>
    <col min="7449" max="7449" width="1.85546875" style="31" customWidth="1"/>
    <col min="7450" max="7450" width="11.5703125" style="31" bestFit="1" customWidth="1"/>
    <col min="7451" max="7451" width="1.42578125" style="31" customWidth="1"/>
    <col min="7452" max="7452" width="13.7109375" style="31" bestFit="1" customWidth="1"/>
    <col min="7453" max="7453" width="9.140625" style="31"/>
    <col min="7454" max="7454" width="11.85546875" style="31" bestFit="1" customWidth="1"/>
    <col min="7455" max="7683" width="9.140625" style="31"/>
    <col min="7684" max="7684" width="13.7109375" style="31" bestFit="1" customWidth="1"/>
    <col min="7685" max="7685" width="1.5703125" style="31" customWidth="1"/>
    <col min="7686" max="7686" width="14.28515625" style="31" customWidth="1"/>
    <col min="7687" max="7687" width="1.7109375" style="31" customWidth="1"/>
    <col min="7688" max="7688" width="9.140625" style="31"/>
    <col min="7689" max="7689" width="1.28515625" style="31" customWidth="1"/>
    <col min="7690" max="7690" width="9.140625" style="31"/>
    <col min="7691" max="7691" width="1.42578125" style="31" customWidth="1"/>
    <col min="7692" max="7692" width="9.140625" style="31"/>
    <col min="7693" max="7693" width="1.28515625" style="31" customWidth="1"/>
    <col min="7694" max="7694" width="12.42578125" style="31" bestFit="1" customWidth="1"/>
    <col min="7695" max="7695" width="1.5703125" style="31" customWidth="1"/>
    <col min="7696" max="7696" width="15" style="31" customWidth="1"/>
    <col min="7697" max="7697" width="1.42578125" style="31" customWidth="1"/>
    <col min="7698" max="7698" width="16" style="31" customWidth="1"/>
    <col min="7699" max="7699" width="1.42578125" style="31" customWidth="1"/>
    <col min="7700" max="7700" width="11.28515625" style="31" customWidth="1"/>
    <col min="7701" max="7701" width="1.5703125" style="31" customWidth="1"/>
    <col min="7702" max="7702" width="14.42578125" style="31" bestFit="1" customWidth="1"/>
    <col min="7703" max="7703" width="1.5703125" style="31" customWidth="1"/>
    <col min="7704" max="7704" width="13.7109375" style="31" bestFit="1" customWidth="1"/>
    <col min="7705" max="7705" width="1.85546875" style="31" customWidth="1"/>
    <col min="7706" max="7706" width="11.5703125" style="31" bestFit="1" customWidth="1"/>
    <col min="7707" max="7707" width="1.42578125" style="31" customWidth="1"/>
    <col min="7708" max="7708" width="13.7109375" style="31" bestFit="1" customWidth="1"/>
    <col min="7709" max="7709" width="9.140625" style="31"/>
    <col min="7710" max="7710" width="11.85546875" style="31" bestFit="1" customWidth="1"/>
    <col min="7711" max="7939" width="9.140625" style="31"/>
    <col min="7940" max="7940" width="13.7109375" style="31" bestFit="1" customWidth="1"/>
    <col min="7941" max="7941" width="1.5703125" style="31" customWidth="1"/>
    <col min="7942" max="7942" width="14.28515625" style="31" customWidth="1"/>
    <col min="7943" max="7943" width="1.7109375" style="31" customWidth="1"/>
    <col min="7944" max="7944" width="9.140625" style="31"/>
    <col min="7945" max="7945" width="1.28515625" style="31" customWidth="1"/>
    <col min="7946" max="7946" width="9.140625" style="31"/>
    <col min="7947" max="7947" width="1.42578125" style="31" customWidth="1"/>
    <col min="7948" max="7948" width="9.140625" style="31"/>
    <col min="7949" max="7949" width="1.28515625" style="31" customWidth="1"/>
    <col min="7950" max="7950" width="12.42578125" style="31" bestFit="1" customWidth="1"/>
    <col min="7951" max="7951" width="1.5703125" style="31" customWidth="1"/>
    <col min="7952" max="7952" width="15" style="31" customWidth="1"/>
    <col min="7953" max="7953" width="1.42578125" style="31" customWidth="1"/>
    <col min="7954" max="7954" width="16" style="31" customWidth="1"/>
    <col min="7955" max="7955" width="1.42578125" style="31" customWidth="1"/>
    <col min="7956" max="7956" width="11.28515625" style="31" customWidth="1"/>
    <col min="7957" max="7957" width="1.5703125" style="31" customWidth="1"/>
    <col min="7958" max="7958" width="14.42578125" style="31" bestFit="1" customWidth="1"/>
    <col min="7959" max="7959" width="1.5703125" style="31" customWidth="1"/>
    <col min="7960" max="7960" width="13.7109375" style="31" bestFit="1" customWidth="1"/>
    <col min="7961" max="7961" width="1.85546875" style="31" customWidth="1"/>
    <col min="7962" max="7962" width="11.5703125" style="31" bestFit="1" customWidth="1"/>
    <col min="7963" max="7963" width="1.42578125" style="31" customWidth="1"/>
    <col min="7964" max="7964" width="13.7109375" style="31" bestFit="1" customWidth="1"/>
    <col min="7965" max="7965" width="9.140625" style="31"/>
    <col min="7966" max="7966" width="11.85546875" style="31" bestFit="1" customWidth="1"/>
    <col min="7967" max="8195" width="9.140625" style="31"/>
    <col min="8196" max="8196" width="13.7109375" style="31" bestFit="1" customWidth="1"/>
    <col min="8197" max="8197" width="1.5703125" style="31" customWidth="1"/>
    <col min="8198" max="8198" width="14.28515625" style="31" customWidth="1"/>
    <col min="8199" max="8199" width="1.7109375" style="31" customWidth="1"/>
    <col min="8200" max="8200" width="9.140625" style="31"/>
    <col min="8201" max="8201" width="1.28515625" style="31" customWidth="1"/>
    <col min="8202" max="8202" width="9.140625" style="31"/>
    <col min="8203" max="8203" width="1.42578125" style="31" customWidth="1"/>
    <col min="8204" max="8204" width="9.140625" style="31"/>
    <col min="8205" max="8205" width="1.28515625" style="31" customWidth="1"/>
    <col min="8206" max="8206" width="12.42578125" style="31" bestFit="1" customWidth="1"/>
    <col min="8207" max="8207" width="1.5703125" style="31" customWidth="1"/>
    <col min="8208" max="8208" width="15" style="31" customWidth="1"/>
    <col min="8209" max="8209" width="1.42578125" style="31" customWidth="1"/>
    <col min="8210" max="8210" width="16" style="31" customWidth="1"/>
    <col min="8211" max="8211" width="1.42578125" style="31" customWidth="1"/>
    <col min="8212" max="8212" width="11.28515625" style="31" customWidth="1"/>
    <col min="8213" max="8213" width="1.5703125" style="31" customWidth="1"/>
    <col min="8214" max="8214" width="14.42578125" style="31" bestFit="1" customWidth="1"/>
    <col min="8215" max="8215" width="1.5703125" style="31" customWidth="1"/>
    <col min="8216" max="8216" width="13.7109375" style="31" bestFit="1" customWidth="1"/>
    <col min="8217" max="8217" width="1.85546875" style="31" customWidth="1"/>
    <col min="8218" max="8218" width="11.5703125" style="31" bestFit="1" customWidth="1"/>
    <col min="8219" max="8219" width="1.42578125" style="31" customWidth="1"/>
    <col min="8220" max="8220" width="13.7109375" style="31" bestFit="1" customWidth="1"/>
    <col min="8221" max="8221" width="9.140625" style="31"/>
    <col min="8222" max="8222" width="11.85546875" style="31" bestFit="1" customWidth="1"/>
    <col min="8223" max="8451" width="9.140625" style="31"/>
    <col min="8452" max="8452" width="13.7109375" style="31" bestFit="1" customWidth="1"/>
    <col min="8453" max="8453" width="1.5703125" style="31" customWidth="1"/>
    <col min="8454" max="8454" width="14.28515625" style="31" customWidth="1"/>
    <col min="8455" max="8455" width="1.7109375" style="31" customWidth="1"/>
    <col min="8456" max="8456" width="9.140625" style="31"/>
    <col min="8457" max="8457" width="1.28515625" style="31" customWidth="1"/>
    <col min="8458" max="8458" width="9.140625" style="31"/>
    <col min="8459" max="8459" width="1.42578125" style="31" customWidth="1"/>
    <col min="8460" max="8460" width="9.140625" style="31"/>
    <col min="8461" max="8461" width="1.28515625" style="31" customWidth="1"/>
    <col min="8462" max="8462" width="12.42578125" style="31" bestFit="1" customWidth="1"/>
    <col min="8463" max="8463" width="1.5703125" style="31" customWidth="1"/>
    <col min="8464" max="8464" width="15" style="31" customWidth="1"/>
    <col min="8465" max="8465" width="1.42578125" style="31" customWidth="1"/>
    <col min="8466" max="8466" width="16" style="31" customWidth="1"/>
    <col min="8467" max="8467" width="1.42578125" style="31" customWidth="1"/>
    <col min="8468" max="8468" width="11.28515625" style="31" customWidth="1"/>
    <col min="8469" max="8469" width="1.5703125" style="31" customWidth="1"/>
    <col min="8470" max="8470" width="14.42578125" style="31" bestFit="1" customWidth="1"/>
    <col min="8471" max="8471" width="1.5703125" style="31" customWidth="1"/>
    <col min="8472" max="8472" width="13.7109375" style="31" bestFit="1" customWidth="1"/>
    <col min="8473" max="8473" width="1.85546875" style="31" customWidth="1"/>
    <col min="8474" max="8474" width="11.5703125" style="31" bestFit="1" customWidth="1"/>
    <col min="8475" max="8475" width="1.42578125" style="31" customWidth="1"/>
    <col min="8476" max="8476" width="13.7109375" style="31" bestFit="1" customWidth="1"/>
    <col min="8477" max="8477" width="9.140625" style="31"/>
    <col min="8478" max="8478" width="11.85546875" style="31" bestFit="1" customWidth="1"/>
    <col min="8479" max="8707" width="9.140625" style="31"/>
    <col min="8708" max="8708" width="13.7109375" style="31" bestFit="1" customWidth="1"/>
    <col min="8709" max="8709" width="1.5703125" style="31" customWidth="1"/>
    <col min="8710" max="8710" width="14.28515625" style="31" customWidth="1"/>
    <col min="8711" max="8711" width="1.7109375" style="31" customWidth="1"/>
    <col min="8712" max="8712" width="9.140625" style="31"/>
    <col min="8713" max="8713" width="1.28515625" style="31" customWidth="1"/>
    <col min="8714" max="8714" width="9.140625" style="31"/>
    <col min="8715" max="8715" width="1.42578125" style="31" customWidth="1"/>
    <col min="8716" max="8716" width="9.140625" style="31"/>
    <col min="8717" max="8717" width="1.28515625" style="31" customWidth="1"/>
    <col min="8718" max="8718" width="12.42578125" style="31" bestFit="1" customWidth="1"/>
    <col min="8719" max="8719" width="1.5703125" style="31" customWidth="1"/>
    <col min="8720" max="8720" width="15" style="31" customWidth="1"/>
    <col min="8721" max="8721" width="1.42578125" style="31" customWidth="1"/>
    <col min="8722" max="8722" width="16" style="31" customWidth="1"/>
    <col min="8723" max="8723" width="1.42578125" style="31" customWidth="1"/>
    <col min="8724" max="8724" width="11.28515625" style="31" customWidth="1"/>
    <col min="8725" max="8725" width="1.5703125" style="31" customWidth="1"/>
    <col min="8726" max="8726" width="14.42578125" style="31" bestFit="1" customWidth="1"/>
    <col min="8727" max="8727" width="1.5703125" style="31" customWidth="1"/>
    <col min="8728" max="8728" width="13.7109375" style="31" bestFit="1" customWidth="1"/>
    <col min="8729" max="8729" width="1.85546875" style="31" customWidth="1"/>
    <col min="8730" max="8730" width="11.5703125" style="31" bestFit="1" customWidth="1"/>
    <col min="8731" max="8731" width="1.42578125" style="31" customWidth="1"/>
    <col min="8732" max="8732" width="13.7109375" style="31" bestFit="1" customWidth="1"/>
    <col min="8733" max="8733" width="9.140625" style="31"/>
    <col min="8734" max="8734" width="11.85546875" style="31" bestFit="1" customWidth="1"/>
    <col min="8735" max="8963" width="9.140625" style="31"/>
    <col min="8964" max="8964" width="13.7109375" style="31" bestFit="1" customWidth="1"/>
    <col min="8965" max="8965" width="1.5703125" style="31" customWidth="1"/>
    <col min="8966" max="8966" width="14.28515625" style="31" customWidth="1"/>
    <col min="8967" max="8967" width="1.7109375" style="31" customWidth="1"/>
    <col min="8968" max="8968" width="9.140625" style="31"/>
    <col min="8969" max="8969" width="1.28515625" style="31" customWidth="1"/>
    <col min="8970" max="8970" width="9.140625" style="31"/>
    <col min="8971" max="8971" width="1.42578125" style="31" customWidth="1"/>
    <col min="8972" max="8972" width="9.140625" style="31"/>
    <col min="8973" max="8973" width="1.28515625" style="31" customWidth="1"/>
    <col min="8974" max="8974" width="12.42578125" style="31" bestFit="1" customWidth="1"/>
    <col min="8975" max="8975" width="1.5703125" style="31" customWidth="1"/>
    <col min="8976" max="8976" width="15" style="31" customWidth="1"/>
    <col min="8977" max="8977" width="1.42578125" style="31" customWidth="1"/>
    <col min="8978" max="8978" width="16" style="31" customWidth="1"/>
    <col min="8979" max="8979" width="1.42578125" style="31" customWidth="1"/>
    <col min="8980" max="8980" width="11.28515625" style="31" customWidth="1"/>
    <col min="8981" max="8981" width="1.5703125" style="31" customWidth="1"/>
    <col min="8982" max="8982" width="14.42578125" style="31" bestFit="1" customWidth="1"/>
    <col min="8983" max="8983" width="1.5703125" style="31" customWidth="1"/>
    <col min="8984" max="8984" width="13.7109375" style="31" bestFit="1" customWidth="1"/>
    <col min="8985" max="8985" width="1.85546875" style="31" customWidth="1"/>
    <col min="8986" max="8986" width="11.5703125" style="31" bestFit="1" customWidth="1"/>
    <col min="8987" max="8987" width="1.42578125" style="31" customWidth="1"/>
    <col min="8988" max="8988" width="13.7109375" style="31" bestFit="1" customWidth="1"/>
    <col min="8989" max="8989" width="9.140625" style="31"/>
    <col min="8990" max="8990" width="11.85546875" style="31" bestFit="1" customWidth="1"/>
    <col min="8991" max="9219" width="9.140625" style="31"/>
    <col min="9220" max="9220" width="13.7109375" style="31" bestFit="1" customWidth="1"/>
    <col min="9221" max="9221" width="1.5703125" style="31" customWidth="1"/>
    <col min="9222" max="9222" width="14.28515625" style="31" customWidth="1"/>
    <col min="9223" max="9223" width="1.7109375" style="31" customWidth="1"/>
    <col min="9224" max="9224" width="9.140625" style="31"/>
    <col min="9225" max="9225" width="1.28515625" style="31" customWidth="1"/>
    <col min="9226" max="9226" width="9.140625" style="31"/>
    <col min="9227" max="9227" width="1.42578125" style="31" customWidth="1"/>
    <col min="9228" max="9228" width="9.140625" style="31"/>
    <col min="9229" max="9229" width="1.28515625" style="31" customWidth="1"/>
    <col min="9230" max="9230" width="12.42578125" style="31" bestFit="1" customWidth="1"/>
    <col min="9231" max="9231" width="1.5703125" style="31" customWidth="1"/>
    <col min="9232" max="9232" width="15" style="31" customWidth="1"/>
    <col min="9233" max="9233" width="1.42578125" style="31" customWidth="1"/>
    <col min="9234" max="9234" width="16" style="31" customWidth="1"/>
    <col min="9235" max="9235" width="1.42578125" style="31" customWidth="1"/>
    <col min="9236" max="9236" width="11.28515625" style="31" customWidth="1"/>
    <col min="9237" max="9237" width="1.5703125" style="31" customWidth="1"/>
    <col min="9238" max="9238" width="14.42578125" style="31" bestFit="1" customWidth="1"/>
    <col min="9239" max="9239" width="1.5703125" style="31" customWidth="1"/>
    <col min="9240" max="9240" width="13.7109375" style="31" bestFit="1" customWidth="1"/>
    <col min="9241" max="9241" width="1.85546875" style="31" customWidth="1"/>
    <col min="9242" max="9242" width="11.5703125" style="31" bestFit="1" customWidth="1"/>
    <col min="9243" max="9243" width="1.42578125" style="31" customWidth="1"/>
    <col min="9244" max="9244" width="13.7109375" style="31" bestFit="1" customWidth="1"/>
    <col min="9245" max="9245" width="9.140625" style="31"/>
    <col min="9246" max="9246" width="11.85546875" style="31" bestFit="1" customWidth="1"/>
    <col min="9247" max="9475" width="9.140625" style="31"/>
    <col min="9476" max="9476" width="13.7109375" style="31" bestFit="1" customWidth="1"/>
    <col min="9477" max="9477" width="1.5703125" style="31" customWidth="1"/>
    <col min="9478" max="9478" width="14.28515625" style="31" customWidth="1"/>
    <col min="9479" max="9479" width="1.7109375" style="31" customWidth="1"/>
    <col min="9480" max="9480" width="9.140625" style="31"/>
    <col min="9481" max="9481" width="1.28515625" style="31" customWidth="1"/>
    <col min="9482" max="9482" width="9.140625" style="31"/>
    <col min="9483" max="9483" width="1.42578125" style="31" customWidth="1"/>
    <col min="9484" max="9484" width="9.140625" style="31"/>
    <col min="9485" max="9485" width="1.28515625" style="31" customWidth="1"/>
    <col min="9486" max="9486" width="12.42578125" style="31" bestFit="1" customWidth="1"/>
    <col min="9487" max="9487" width="1.5703125" style="31" customWidth="1"/>
    <col min="9488" max="9488" width="15" style="31" customWidth="1"/>
    <col min="9489" max="9489" width="1.42578125" style="31" customWidth="1"/>
    <col min="9490" max="9490" width="16" style="31" customWidth="1"/>
    <col min="9491" max="9491" width="1.42578125" style="31" customWidth="1"/>
    <col min="9492" max="9492" width="11.28515625" style="31" customWidth="1"/>
    <col min="9493" max="9493" width="1.5703125" style="31" customWidth="1"/>
    <col min="9494" max="9494" width="14.42578125" style="31" bestFit="1" customWidth="1"/>
    <col min="9495" max="9495" width="1.5703125" style="31" customWidth="1"/>
    <col min="9496" max="9496" width="13.7109375" style="31" bestFit="1" customWidth="1"/>
    <col min="9497" max="9497" width="1.85546875" style="31" customWidth="1"/>
    <col min="9498" max="9498" width="11.5703125" style="31" bestFit="1" customWidth="1"/>
    <col min="9499" max="9499" width="1.42578125" style="31" customWidth="1"/>
    <col min="9500" max="9500" width="13.7109375" style="31" bestFit="1" customWidth="1"/>
    <col min="9501" max="9501" width="9.140625" style="31"/>
    <col min="9502" max="9502" width="11.85546875" style="31" bestFit="1" customWidth="1"/>
    <col min="9503" max="9731" width="9.140625" style="31"/>
    <col min="9732" max="9732" width="13.7109375" style="31" bestFit="1" customWidth="1"/>
    <col min="9733" max="9733" width="1.5703125" style="31" customWidth="1"/>
    <col min="9734" max="9734" width="14.28515625" style="31" customWidth="1"/>
    <col min="9735" max="9735" width="1.7109375" style="31" customWidth="1"/>
    <col min="9736" max="9736" width="9.140625" style="31"/>
    <col min="9737" max="9737" width="1.28515625" style="31" customWidth="1"/>
    <col min="9738" max="9738" width="9.140625" style="31"/>
    <col min="9739" max="9739" width="1.42578125" style="31" customWidth="1"/>
    <col min="9740" max="9740" width="9.140625" style="31"/>
    <col min="9741" max="9741" width="1.28515625" style="31" customWidth="1"/>
    <col min="9742" max="9742" width="12.42578125" style="31" bestFit="1" customWidth="1"/>
    <col min="9743" max="9743" width="1.5703125" style="31" customWidth="1"/>
    <col min="9744" max="9744" width="15" style="31" customWidth="1"/>
    <col min="9745" max="9745" width="1.42578125" style="31" customWidth="1"/>
    <col min="9746" max="9746" width="16" style="31" customWidth="1"/>
    <col min="9747" max="9747" width="1.42578125" style="31" customWidth="1"/>
    <col min="9748" max="9748" width="11.28515625" style="31" customWidth="1"/>
    <col min="9749" max="9749" width="1.5703125" style="31" customWidth="1"/>
    <col min="9750" max="9750" width="14.42578125" style="31" bestFit="1" customWidth="1"/>
    <col min="9751" max="9751" width="1.5703125" style="31" customWidth="1"/>
    <col min="9752" max="9752" width="13.7109375" style="31" bestFit="1" customWidth="1"/>
    <col min="9753" max="9753" width="1.85546875" style="31" customWidth="1"/>
    <col min="9754" max="9754" width="11.5703125" style="31" bestFit="1" customWidth="1"/>
    <col min="9755" max="9755" width="1.42578125" style="31" customWidth="1"/>
    <col min="9756" max="9756" width="13.7109375" style="31" bestFit="1" customWidth="1"/>
    <col min="9757" max="9757" width="9.140625" style="31"/>
    <col min="9758" max="9758" width="11.85546875" style="31" bestFit="1" customWidth="1"/>
    <col min="9759" max="9987" width="9.140625" style="31"/>
    <col min="9988" max="9988" width="13.7109375" style="31" bestFit="1" customWidth="1"/>
    <col min="9989" max="9989" width="1.5703125" style="31" customWidth="1"/>
    <col min="9990" max="9990" width="14.28515625" style="31" customWidth="1"/>
    <col min="9991" max="9991" width="1.7109375" style="31" customWidth="1"/>
    <col min="9992" max="9992" width="9.140625" style="31"/>
    <col min="9993" max="9993" width="1.28515625" style="31" customWidth="1"/>
    <col min="9994" max="9994" width="9.140625" style="31"/>
    <col min="9995" max="9995" width="1.42578125" style="31" customWidth="1"/>
    <col min="9996" max="9996" width="9.140625" style="31"/>
    <col min="9997" max="9997" width="1.28515625" style="31" customWidth="1"/>
    <col min="9998" max="9998" width="12.42578125" style="31" bestFit="1" customWidth="1"/>
    <col min="9999" max="9999" width="1.5703125" style="31" customWidth="1"/>
    <col min="10000" max="10000" width="15" style="31" customWidth="1"/>
    <col min="10001" max="10001" width="1.42578125" style="31" customWidth="1"/>
    <col min="10002" max="10002" width="16" style="31" customWidth="1"/>
    <col min="10003" max="10003" width="1.42578125" style="31" customWidth="1"/>
    <col min="10004" max="10004" width="11.28515625" style="31" customWidth="1"/>
    <col min="10005" max="10005" width="1.5703125" style="31" customWidth="1"/>
    <col min="10006" max="10006" width="14.42578125" style="31" bestFit="1" customWidth="1"/>
    <col min="10007" max="10007" width="1.5703125" style="31" customWidth="1"/>
    <col min="10008" max="10008" width="13.7109375" style="31" bestFit="1" customWidth="1"/>
    <col min="10009" max="10009" width="1.85546875" style="31" customWidth="1"/>
    <col min="10010" max="10010" width="11.5703125" style="31" bestFit="1" customWidth="1"/>
    <col min="10011" max="10011" width="1.42578125" style="31" customWidth="1"/>
    <col min="10012" max="10012" width="13.7109375" style="31" bestFit="1" customWidth="1"/>
    <col min="10013" max="10013" width="9.140625" style="31"/>
    <col min="10014" max="10014" width="11.85546875" style="31" bestFit="1" customWidth="1"/>
    <col min="10015" max="10243" width="9.140625" style="31"/>
    <col min="10244" max="10244" width="13.7109375" style="31" bestFit="1" customWidth="1"/>
    <col min="10245" max="10245" width="1.5703125" style="31" customWidth="1"/>
    <col min="10246" max="10246" width="14.28515625" style="31" customWidth="1"/>
    <col min="10247" max="10247" width="1.7109375" style="31" customWidth="1"/>
    <col min="10248" max="10248" width="9.140625" style="31"/>
    <col min="10249" max="10249" width="1.28515625" style="31" customWidth="1"/>
    <col min="10250" max="10250" width="9.140625" style="31"/>
    <col min="10251" max="10251" width="1.42578125" style="31" customWidth="1"/>
    <col min="10252" max="10252" width="9.140625" style="31"/>
    <col min="10253" max="10253" width="1.28515625" style="31" customWidth="1"/>
    <col min="10254" max="10254" width="12.42578125" style="31" bestFit="1" customWidth="1"/>
    <col min="10255" max="10255" width="1.5703125" style="31" customWidth="1"/>
    <col min="10256" max="10256" width="15" style="31" customWidth="1"/>
    <col min="10257" max="10257" width="1.42578125" style="31" customWidth="1"/>
    <col min="10258" max="10258" width="16" style="31" customWidth="1"/>
    <col min="10259" max="10259" width="1.42578125" style="31" customWidth="1"/>
    <col min="10260" max="10260" width="11.28515625" style="31" customWidth="1"/>
    <col min="10261" max="10261" width="1.5703125" style="31" customWidth="1"/>
    <col min="10262" max="10262" width="14.42578125" style="31" bestFit="1" customWidth="1"/>
    <col min="10263" max="10263" width="1.5703125" style="31" customWidth="1"/>
    <col min="10264" max="10264" width="13.7109375" style="31" bestFit="1" customWidth="1"/>
    <col min="10265" max="10265" width="1.85546875" style="31" customWidth="1"/>
    <col min="10266" max="10266" width="11.5703125" style="31" bestFit="1" customWidth="1"/>
    <col min="10267" max="10267" width="1.42578125" style="31" customWidth="1"/>
    <col min="10268" max="10268" width="13.7109375" style="31" bestFit="1" customWidth="1"/>
    <col min="10269" max="10269" width="9.140625" style="31"/>
    <col min="10270" max="10270" width="11.85546875" style="31" bestFit="1" customWidth="1"/>
    <col min="10271" max="10499" width="9.140625" style="31"/>
    <col min="10500" max="10500" width="13.7109375" style="31" bestFit="1" customWidth="1"/>
    <col min="10501" max="10501" width="1.5703125" style="31" customWidth="1"/>
    <col min="10502" max="10502" width="14.28515625" style="31" customWidth="1"/>
    <col min="10503" max="10503" width="1.7109375" style="31" customWidth="1"/>
    <col min="10504" max="10504" width="9.140625" style="31"/>
    <col min="10505" max="10505" width="1.28515625" style="31" customWidth="1"/>
    <col min="10506" max="10506" width="9.140625" style="31"/>
    <col min="10507" max="10507" width="1.42578125" style="31" customWidth="1"/>
    <col min="10508" max="10508" width="9.140625" style="31"/>
    <col min="10509" max="10509" width="1.28515625" style="31" customWidth="1"/>
    <col min="10510" max="10510" width="12.42578125" style="31" bestFit="1" customWidth="1"/>
    <col min="10511" max="10511" width="1.5703125" style="31" customWidth="1"/>
    <col min="10512" max="10512" width="15" style="31" customWidth="1"/>
    <col min="10513" max="10513" width="1.42578125" style="31" customWidth="1"/>
    <col min="10514" max="10514" width="16" style="31" customWidth="1"/>
    <col min="10515" max="10515" width="1.42578125" style="31" customWidth="1"/>
    <col min="10516" max="10516" width="11.28515625" style="31" customWidth="1"/>
    <col min="10517" max="10517" width="1.5703125" style="31" customWidth="1"/>
    <col min="10518" max="10518" width="14.42578125" style="31" bestFit="1" customWidth="1"/>
    <col min="10519" max="10519" width="1.5703125" style="31" customWidth="1"/>
    <col min="10520" max="10520" width="13.7109375" style="31" bestFit="1" customWidth="1"/>
    <col min="10521" max="10521" width="1.85546875" style="31" customWidth="1"/>
    <col min="10522" max="10522" width="11.5703125" style="31" bestFit="1" customWidth="1"/>
    <col min="10523" max="10523" width="1.42578125" style="31" customWidth="1"/>
    <col min="10524" max="10524" width="13.7109375" style="31" bestFit="1" customWidth="1"/>
    <col min="10525" max="10525" width="9.140625" style="31"/>
    <col min="10526" max="10526" width="11.85546875" style="31" bestFit="1" customWidth="1"/>
    <col min="10527" max="10755" width="9.140625" style="31"/>
    <col min="10756" max="10756" width="13.7109375" style="31" bestFit="1" customWidth="1"/>
    <col min="10757" max="10757" width="1.5703125" style="31" customWidth="1"/>
    <col min="10758" max="10758" width="14.28515625" style="31" customWidth="1"/>
    <col min="10759" max="10759" width="1.7109375" style="31" customWidth="1"/>
    <col min="10760" max="10760" width="9.140625" style="31"/>
    <col min="10761" max="10761" width="1.28515625" style="31" customWidth="1"/>
    <col min="10762" max="10762" width="9.140625" style="31"/>
    <col min="10763" max="10763" width="1.42578125" style="31" customWidth="1"/>
    <col min="10764" max="10764" width="9.140625" style="31"/>
    <col min="10765" max="10765" width="1.28515625" style="31" customWidth="1"/>
    <col min="10766" max="10766" width="12.42578125" style="31" bestFit="1" customWidth="1"/>
    <col min="10767" max="10767" width="1.5703125" style="31" customWidth="1"/>
    <col min="10768" max="10768" width="15" style="31" customWidth="1"/>
    <col min="10769" max="10769" width="1.42578125" style="31" customWidth="1"/>
    <col min="10770" max="10770" width="16" style="31" customWidth="1"/>
    <col min="10771" max="10771" width="1.42578125" style="31" customWidth="1"/>
    <col min="10772" max="10772" width="11.28515625" style="31" customWidth="1"/>
    <col min="10773" max="10773" width="1.5703125" style="31" customWidth="1"/>
    <col min="10774" max="10774" width="14.42578125" style="31" bestFit="1" customWidth="1"/>
    <col min="10775" max="10775" width="1.5703125" style="31" customWidth="1"/>
    <col min="10776" max="10776" width="13.7109375" style="31" bestFit="1" customWidth="1"/>
    <col min="10777" max="10777" width="1.85546875" style="31" customWidth="1"/>
    <col min="10778" max="10778" width="11.5703125" style="31" bestFit="1" customWidth="1"/>
    <col min="10779" max="10779" width="1.42578125" style="31" customWidth="1"/>
    <col min="10780" max="10780" width="13.7109375" style="31" bestFit="1" customWidth="1"/>
    <col min="10781" max="10781" width="9.140625" style="31"/>
    <col min="10782" max="10782" width="11.85546875" style="31" bestFit="1" customWidth="1"/>
    <col min="10783" max="11011" width="9.140625" style="31"/>
    <col min="11012" max="11012" width="13.7109375" style="31" bestFit="1" customWidth="1"/>
    <col min="11013" max="11013" width="1.5703125" style="31" customWidth="1"/>
    <col min="11014" max="11014" width="14.28515625" style="31" customWidth="1"/>
    <col min="11015" max="11015" width="1.7109375" style="31" customWidth="1"/>
    <col min="11016" max="11016" width="9.140625" style="31"/>
    <col min="11017" max="11017" width="1.28515625" style="31" customWidth="1"/>
    <col min="11018" max="11018" width="9.140625" style="31"/>
    <col min="11019" max="11019" width="1.42578125" style="31" customWidth="1"/>
    <col min="11020" max="11020" width="9.140625" style="31"/>
    <col min="11021" max="11021" width="1.28515625" style="31" customWidth="1"/>
    <col min="11022" max="11022" width="12.42578125" style="31" bestFit="1" customWidth="1"/>
    <col min="11023" max="11023" width="1.5703125" style="31" customWidth="1"/>
    <col min="11024" max="11024" width="15" style="31" customWidth="1"/>
    <col min="11025" max="11025" width="1.42578125" style="31" customWidth="1"/>
    <col min="11026" max="11026" width="16" style="31" customWidth="1"/>
    <col min="11027" max="11027" width="1.42578125" style="31" customWidth="1"/>
    <col min="11028" max="11028" width="11.28515625" style="31" customWidth="1"/>
    <col min="11029" max="11029" width="1.5703125" style="31" customWidth="1"/>
    <col min="11030" max="11030" width="14.42578125" style="31" bestFit="1" customWidth="1"/>
    <col min="11031" max="11031" width="1.5703125" style="31" customWidth="1"/>
    <col min="11032" max="11032" width="13.7109375" style="31" bestFit="1" customWidth="1"/>
    <col min="11033" max="11033" width="1.85546875" style="31" customWidth="1"/>
    <col min="11034" max="11034" width="11.5703125" style="31" bestFit="1" customWidth="1"/>
    <col min="11035" max="11035" width="1.42578125" style="31" customWidth="1"/>
    <col min="11036" max="11036" width="13.7109375" style="31" bestFit="1" customWidth="1"/>
    <col min="11037" max="11037" width="9.140625" style="31"/>
    <col min="11038" max="11038" width="11.85546875" style="31" bestFit="1" customWidth="1"/>
    <col min="11039" max="11267" width="9.140625" style="31"/>
    <col min="11268" max="11268" width="13.7109375" style="31" bestFit="1" customWidth="1"/>
    <col min="11269" max="11269" width="1.5703125" style="31" customWidth="1"/>
    <col min="11270" max="11270" width="14.28515625" style="31" customWidth="1"/>
    <col min="11271" max="11271" width="1.7109375" style="31" customWidth="1"/>
    <col min="11272" max="11272" width="9.140625" style="31"/>
    <col min="11273" max="11273" width="1.28515625" style="31" customWidth="1"/>
    <col min="11274" max="11274" width="9.140625" style="31"/>
    <col min="11275" max="11275" width="1.42578125" style="31" customWidth="1"/>
    <col min="11276" max="11276" width="9.140625" style="31"/>
    <col min="11277" max="11277" width="1.28515625" style="31" customWidth="1"/>
    <col min="11278" max="11278" width="12.42578125" style="31" bestFit="1" customWidth="1"/>
    <col min="11279" max="11279" width="1.5703125" style="31" customWidth="1"/>
    <col min="11280" max="11280" width="15" style="31" customWidth="1"/>
    <col min="11281" max="11281" width="1.42578125" style="31" customWidth="1"/>
    <col min="11282" max="11282" width="16" style="31" customWidth="1"/>
    <col min="11283" max="11283" width="1.42578125" style="31" customWidth="1"/>
    <col min="11284" max="11284" width="11.28515625" style="31" customWidth="1"/>
    <col min="11285" max="11285" width="1.5703125" style="31" customWidth="1"/>
    <col min="11286" max="11286" width="14.42578125" style="31" bestFit="1" customWidth="1"/>
    <col min="11287" max="11287" width="1.5703125" style="31" customWidth="1"/>
    <col min="11288" max="11288" width="13.7109375" style="31" bestFit="1" customWidth="1"/>
    <col min="11289" max="11289" width="1.85546875" style="31" customWidth="1"/>
    <col min="11290" max="11290" width="11.5703125" style="31" bestFit="1" customWidth="1"/>
    <col min="11291" max="11291" width="1.42578125" style="31" customWidth="1"/>
    <col min="11292" max="11292" width="13.7109375" style="31" bestFit="1" customWidth="1"/>
    <col min="11293" max="11293" width="9.140625" style="31"/>
    <col min="11294" max="11294" width="11.85546875" style="31" bestFit="1" customWidth="1"/>
    <col min="11295" max="11523" width="9.140625" style="31"/>
    <col min="11524" max="11524" width="13.7109375" style="31" bestFit="1" customWidth="1"/>
    <col min="11525" max="11525" width="1.5703125" style="31" customWidth="1"/>
    <col min="11526" max="11526" width="14.28515625" style="31" customWidth="1"/>
    <col min="11527" max="11527" width="1.7109375" style="31" customWidth="1"/>
    <col min="11528" max="11528" width="9.140625" style="31"/>
    <col min="11529" max="11529" width="1.28515625" style="31" customWidth="1"/>
    <col min="11530" max="11530" width="9.140625" style="31"/>
    <col min="11531" max="11531" width="1.42578125" style="31" customWidth="1"/>
    <col min="11532" max="11532" width="9.140625" style="31"/>
    <col min="11533" max="11533" width="1.28515625" style="31" customWidth="1"/>
    <col min="11534" max="11534" width="12.42578125" style="31" bestFit="1" customWidth="1"/>
    <col min="11535" max="11535" width="1.5703125" style="31" customWidth="1"/>
    <col min="11536" max="11536" width="15" style="31" customWidth="1"/>
    <col min="11537" max="11537" width="1.42578125" style="31" customWidth="1"/>
    <col min="11538" max="11538" width="16" style="31" customWidth="1"/>
    <col min="11539" max="11539" width="1.42578125" style="31" customWidth="1"/>
    <col min="11540" max="11540" width="11.28515625" style="31" customWidth="1"/>
    <col min="11541" max="11541" width="1.5703125" style="31" customWidth="1"/>
    <col min="11542" max="11542" width="14.42578125" style="31" bestFit="1" customWidth="1"/>
    <col min="11543" max="11543" width="1.5703125" style="31" customWidth="1"/>
    <col min="11544" max="11544" width="13.7109375" style="31" bestFit="1" customWidth="1"/>
    <col min="11545" max="11545" width="1.85546875" style="31" customWidth="1"/>
    <col min="11546" max="11546" width="11.5703125" style="31" bestFit="1" customWidth="1"/>
    <col min="11547" max="11547" width="1.42578125" style="31" customWidth="1"/>
    <col min="11548" max="11548" width="13.7109375" style="31" bestFit="1" customWidth="1"/>
    <col min="11549" max="11549" width="9.140625" style="31"/>
    <col min="11550" max="11550" width="11.85546875" style="31" bestFit="1" customWidth="1"/>
    <col min="11551" max="11779" width="9.140625" style="31"/>
    <col min="11780" max="11780" width="13.7109375" style="31" bestFit="1" customWidth="1"/>
    <col min="11781" max="11781" width="1.5703125" style="31" customWidth="1"/>
    <col min="11782" max="11782" width="14.28515625" style="31" customWidth="1"/>
    <col min="11783" max="11783" width="1.7109375" style="31" customWidth="1"/>
    <col min="11784" max="11784" width="9.140625" style="31"/>
    <col min="11785" max="11785" width="1.28515625" style="31" customWidth="1"/>
    <col min="11786" max="11786" width="9.140625" style="31"/>
    <col min="11787" max="11787" width="1.42578125" style="31" customWidth="1"/>
    <col min="11788" max="11788" width="9.140625" style="31"/>
    <col min="11789" max="11789" width="1.28515625" style="31" customWidth="1"/>
    <col min="11790" max="11790" width="12.42578125" style="31" bestFit="1" customWidth="1"/>
    <col min="11791" max="11791" width="1.5703125" style="31" customWidth="1"/>
    <col min="11792" max="11792" width="15" style="31" customWidth="1"/>
    <col min="11793" max="11793" width="1.42578125" style="31" customWidth="1"/>
    <col min="11794" max="11794" width="16" style="31" customWidth="1"/>
    <col min="11795" max="11795" width="1.42578125" style="31" customWidth="1"/>
    <col min="11796" max="11796" width="11.28515625" style="31" customWidth="1"/>
    <col min="11797" max="11797" width="1.5703125" style="31" customWidth="1"/>
    <col min="11798" max="11798" width="14.42578125" style="31" bestFit="1" customWidth="1"/>
    <col min="11799" max="11799" width="1.5703125" style="31" customWidth="1"/>
    <col min="11800" max="11800" width="13.7109375" style="31" bestFit="1" customWidth="1"/>
    <col min="11801" max="11801" width="1.85546875" style="31" customWidth="1"/>
    <col min="11802" max="11802" width="11.5703125" style="31" bestFit="1" customWidth="1"/>
    <col min="11803" max="11803" width="1.42578125" style="31" customWidth="1"/>
    <col min="11804" max="11804" width="13.7109375" style="31" bestFit="1" customWidth="1"/>
    <col min="11805" max="11805" width="9.140625" style="31"/>
    <col min="11806" max="11806" width="11.85546875" style="31" bestFit="1" customWidth="1"/>
    <col min="11807" max="12035" width="9.140625" style="31"/>
    <col min="12036" max="12036" width="13.7109375" style="31" bestFit="1" customWidth="1"/>
    <col min="12037" max="12037" width="1.5703125" style="31" customWidth="1"/>
    <col min="12038" max="12038" width="14.28515625" style="31" customWidth="1"/>
    <col min="12039" max="12039" width="1.7109375" style="31" customWidth="1"/>
    <col min="12040" max="12040" width="9.140625" style="31"/>
    <col min="12041" max="12041" width="1.28515625" style="31" customWidth="1"/>
    <col min="12042" max="12042" width="9.140625" style="31"/>
    <col min="12043" max="12043" width="1.42578125" style="31" customWidth="1"/>
    <col min="12044" max="12044" width="9.140625" style="31"/>
    <col min="12045" max="12045" width="1.28515625" style="31" customWidth="1"/>
    <col min="12046" max="12046" width="12.42578125" style="31" bestFit="1" customWidth="1"/>
    <col min="12047" max="12047" width="1.5703125" style="31" customWidth="1"/>
    <col min="12048" max="12048" width="15" style="31" customWidth="1"/>
    <col min="12049" max="12049" width="1.42578125" style="31" customWidth="1"/>
    <col min="12050" max="12050" width="16" style="31" customWidth="1"/>
    <col min="12051" max="12051" width="1.42578125" style="31" customWidth="1"/>
    <col min="12052" max="12052" width="11.28515625" style="31" customWidth="1"/>
    <col min="12053" max="12053" width="1.5703125" style="31" customWidth="1"/>
    <col min="12054" max="12054" width="14.42578125" style="31" bestFit="1" customWidth="1"/>
    <col min="12055" max="12055" width="1.5703125" style="31" customWidth="1"/>
    <col min="12056" max="12056" width="13.7109375" style="31" bestFit="1" customWidth="1"/>
    <col min="12057" max="12057" width="1.85546875" style="31" customWidth="1"/>
    <col min="12058" max="12058" width="11.5703125" style="31" bestFit="1" customWidth="1"/>
    <col min="12059" max="12059" width="1.42578125" style="31" customWidth="1"/>
    <col min="12060" max="12060" width="13.7109375" style="31" bestFit="1" customWidth="1"/>
    <col min="12061" max="12061" width="9.140625" style="31"/>
    <col min="12062" max="12062" width="11.85546875" style="31" bestFit="1" customWidth="1"/>
    <col min="12063" max="12291" width="9.140625" style="31"/>
    <col min="12292" max="12292" width="13.7109375" style="31" bestFit="1" customWidth="1"/>
    <col min="12293" max="12293" width="1.5703125" style="31" customWidth="1"/>
    <col min="12294" max="12294" width="14.28515625" style="31" customWidth="1"/>
    <col min="12295" max="12295" width="1.7109375" style="31" customWidth="1"/>
    <col min="12296" max="12296" width="9.140625" style="31"/>
    <col min="12297" max="12297" width="1.28515625" style="31" customWidth="1"/>
    <col min="12298" max="12298" width="9.140625" style="31"/>
    <col min="12299" max="12299" width="1.42578125" style="31" customWidth="1"/>
    <col min="12300" max="12300" width="9.140625" style="31"/>
    <col min="12301" max="12301" width="1.28515625" style="31" customWidth="1"/>
    <col min="12302" max="12302" width="12.42578125" style="31" bestFit="1" customWidth="1"/>
    <col min="12303" max="12303" width="1.5703125" style="31" customWidth="1"/>
    <col min="12304" max="12304" width="15" style="31" customWidth="1"/>
    <col min="12305" max="12305" width="1.42578125" style="31" customWidth="1"/>
    <col min="12306" max="12306" width="16" style="31" customWidth="1"/>
    <col min="12307" max="12307" width="1.42578125" style="31" customWidth="1"/>
    <col min="12308" max="12308" width="11.28515625" style="31" customWidth="1"/>
    <col min="12309" max="12309" width="1.5703125" style="31" customWidth="1"/>
    <col min="12310" max="12310" width="14.42578125" style="31" bestFit="1" customWidth="1"/>
    <col min="12311" max="12311" width="1.5703125" style="31" customWidth="1"/>
    <col min="12312" max="12312" width="13.7109375" style="31" bestFit="1" customWidth="1"/>
    <col min="12313" max="12313" width="1.85546875" style="31" customWidth="1"/>
    <col min="12314" max="12314" width="11.5703125" style="31" bestFit="1" customWidth="1"/>
    <col min="12315" max="12315" width="1.42578125" style="31" customWidth="1"/>
    <col min="12316" max="12316" width="13.7109375" style="31" bestFit="1" customWidth="1"/>
    <col min="12317" max="12317" width="9.140625" style="31"/>
    <col min="12318" max="12318" width="11.85546875" style="31" bestFit="1" customWidth="1"/>
    <col min="12319" max="12547" width="9.140625" style="31"/>
    <col min="12548" max="12548" width="13.7109375" style="31" bestFit="1" customWidth="1"/>
    <col min="12549" max="12549" width="1.5703125" style="31" customWidth="1"/>
    <col min="12550" max="12550" width="14.28515625" style="31" customWidth="1"/>
    <col min="12551" max="12551" width="1.7109375" style="31" customWidth="1"/>
    <col min="12552" max="12552" width="9.140625" style="31"/>
    <col min="12553" max="12553" width="1.28515625" style="31" customWidth="1"/>
    <col min="12554" max="12554" width="9.140625" style="31"/>
    <col min="12555" max="12555" width="1.42578125" style="31" customWidth="1"/>
    <col min="12556" max="12556" width="9.140625" style="31"/>
    <col min="12557" max="12557" width="1.28515625" style="31" customWidth="1"/>
    <col min="12558" max="12558" width="12.42578125" style="31" bestFit="1" customWidth="1"/>
    <col min="12559" max="12559" width="1.5703125" style="31" customWidth="1"/>
    <col min="12560" max="12560" width="15" style="31" customWidth="1"/>
    <col min="12561" max="12561" width="1.42578125" style="31" customWidth="1"/>
    <col min="12562" max="12562" width="16" style="31" customWidth="1"/>
    <col min="12563" max="12563" width="1.42578125" style="31" customWidth="1"/>
    <col min="12564" max="12564" width="11.28515625" style="31" customWidth="1"/>
    <col min="12565" max="12565" width="1.5703125" style="31" customWidth="1"/>
    <col min="12566" max="12566" width="14.42578125" style="31" bestFit="1" customWidth="1"/>
    <col min="12567" max="12567" width="1.5703125" style="31" customWidth="1"/>
    <col min="12568" max="12568" width="13.7109375" style="31" bestFit="1" customWidth="1"/>
    <col min="12569" max="12569" width="1.85546875" style="31" customWidth="1"/>
    <col min="12570" max="12570" width="11.5703125" style="31" bestFit="1" customWidth="1"/>
    <col min="12571" max="12571" width="1.42578125" style="31" customWidth="1"/>
    <col min="12572" max="12572" width="13.7109375" style="31" bestFit="1" customWidth="1"/>
    <col min="12573" max="12573" width="9.140625" style="31"/>
    <col min="12574" max="12574" width="11.85546875" style="31" bestFit="1" customWidth="1"/>
    <col min="12575" max="12803" width="9.140625" style="31"/>
    <col min="12804" max="12804" width="13.7109375" style="31" bestFit="1" customWidth="1"/>
    <col min="12805" max="12805" width="1.5703125" style="31" customWidth="1"/>
    <col min="12806" max="12806" width="14.28515625" style="31" customWidth="1"/>
    <col min="12807" max="12807" width="1.7109375" style="31" customWidth="1"/>
    <col min="12808" max="12808" width="9.140625" style="31"/>
    <col min="12809" max="12809" width="1.28515625" style="31" customWidth="1"/>
    <col min="12810" max="12810" width="9.140625" style="31"/>
    <col min="12811" max="12811" width="1.42578125" style="31" customWidth="1"/>
    <col min="12812" max="12812" width="9.140625" style="31"/>
    <col min="12813" max="12813" width="1.28515625" style="31" customWidth="1"/>
    <col min="12814" max="12814" width="12.42578125" style="31" bestFit="1" customWidth="1"/>
    <col min="12815" max="12815" width="1.5703125" style="31" customWidth="1"/>
    <col min="12816" max="12816" width="15" style="31" customWidth="1"/>
    <col min="12817" max="12817" width="1.42578125" style="31" customWidth="1"/>
    <col min="12818" max="12818" width="16" style="31" customWidth="1"/>
    <col min="12819" max="12819" width="1.42578125" style="31" customWidth="1"/>
    <col min="12820" max="12820" width="11.28515625" style="31" customWidth="1"/>
    <col min="12821" max="12821" width="1.5703125" style="31" customWidth="1"/>
    <col min="12822" max="12822" width="14.42578125" style="31" bestFit="1" customWidth="1"/>
    <col min="12823" max="12823" width="1.5703125" style="31" customWidth="1"/>
    <col min="12824" max="12824" width="13.7109375" style="31" bestFit="1" customWidth="1"/>
    <col min="12825" max="12825" width="1.85546875" style="31" customWidth="1"/>
    <col min="12826" max="12826" width="11.5703125" style="31" bestFit="1" customWidth="1"/>
    <col min="12827" max="12827" width="1.42578125" style="31" customWidth="1"/>
    <col min="12828" max="12828" width="13.7109375" style="31" bestFit="1" customWidth="1"/>
    <col min="12829" max="12829" width="9.140625" style="31"/>
    <col min="12830" max="12830" width="11.85546875" style="31" bestFit="1" customWidth="1"/>
    <col min="12831" max="13059" width="9.140625" style="31"/>
    <col min="13060" max="13060" width="13.7109375" style="31" bestFit="1" customWidth="1"/>
    <col min="13061" max="13061" width="1.5703125" style="31" customWidth="1"/>
    <col min="13062" max="13062" width="14.28515625" style="31" customWidth="1"/>
    <col min="13063" max="13063" width="1.7109375" style="31" customWidth="1"/>
    <col min="13064" max="13064" width="9.140625" style="31"/>
    <col min="13065" max="13065" width="1.28515625" style="31" customWidth="1"/>
    <col min="13066" max="13066" width="9.140625" style="31"/>
    <col min="13067" max="13067" width="1.42578125" style="31" customWidth="1"/>
    <col min="13068" max="13068" width="9.140625" style="31"/>
    <col min="13069" max="13069" width="1.28515625" style="31" customWidth="1"/>
    <col min="13070" max="13070" width="12.42578125" style="31" bestFit="1" customWidth="1"/>
    <col min="13071" max="13071" width="1.5703125" style="31" customWidth="1"/>
    <col min="13072" max="13072" width="15" style="31" customWidth="1"/>
    <col min="13073" max="13073" width="1.42578125" style="31" customWidth="1"/>
    <col min="13074" max="13074" width="16" style="31" customWidth="1"/>
    <col min="13075" max="13075" width="1.42578125" style="31" customWidth="1"/>
    <col min="13076" max="13076" width="11.28515625" style="31" customWidth="1"/>
    <col min="13077" max="13077" width="1.5703125" style="31" customWidth="1"/>
    <col min="13078" max="13078" width="14.42578125" style="31" bestFit="1" customWidth="1"/>
    <col min="13079" max="13079" width="1.5703125" style="31" customWidth="1"/>
    <col min="13080" max="13080" width="13.7109375" style="31" bestFit="1" customWidth="1"/>
    <col min="13081" max="13081" width="1.85546875" style="31" customWidth="1"/>
    <col min="13082" max="13082" width="11.5703125" style="31" bestFit="1" customWidth="1"/>
    <col min="13083" max="13083" width="1.42578125" style="31" customWidth="1"/>
    <col min="13084" max="13084" width="13.7109375" style="31" bestFit="1" customWidth="1"/>
    <col min="13085" max="13085" width="9.140625" style="31"/>
    <col min="13086" max="13086" width="11.85546875" style="31" bestFit="1" customWidth="1"/>
    <col min="13087" max="13315" width="9.140625" style="31"/>
    <col min="13316" max="13316" width="13.7109375" style="31" bestFit="1" customWidth="1"/>
    <col min="13317" max="13317" width="1.5703125" style="31" customWidth="1"/>
    <col min="13318" max="13318" width="14.28515625" style="31" customWidth="1"/>
    <col min="13319" max="13319" width="1.7109375" style="31" customWidth="1"/>
    <col min="13320" max="13320" width="9.140625" style="31"/>
    <col min="13321" max="13321" width="1.28515625" style="31" customWidth="1"/>
    <col min="13322" max="13322" width="9.140625" style="31"/>
    <col min="13323" max="13323" width="1.42578125" style="31" customWidth="1"/>
    <col min="13324" max="13324" width="9.140625" style="31"/>
    <col min="13325" max="13325" width="1.28515625" style="31" customWidth="1"/>
    <col min="13326" max="13326" width="12.42578125" style="31" bestFit="1" customWidth="1"/>
    <col min="13327" max="13327" width="1.5703125" style="31" customWidth="1"/>
    <col min="13328" max="13328" width="15" style="31" customWidth="1"/>
    <col min="13329" max="13329" width="1.42578125" style="31" customWidth="1"/>
    <col min="13330" max="13330" width="16" style="31" customWidth="1"/>
    <col min="13331" max="13331" width="1.42578125" style="31" customWidth="1"/>
    <col min="13332" max="13332" width="11.28515625" style="31" customWidth="1"/>
    <col min="13333" max="13333" width="1.5703125" style="31" customWidth="1"/>
    <col min="13334" max="13334" width="14.42578125" style="31" bestFit="1" customWidth="1"/>
    <col min="13335" max="13335" width="1.5703125" style="31" customWidth="1"/>
    <col min="13336" max="13336" width="13.7109375" style="31" bestFit="1" customWidth="1"/>
    <col min="13337" max="13337" width="1.85546875" style="31" customWidth="1"/>
    <col min="13338" max="13338" width="11.5703125" style="31" bestFit="1" customWidth="1"/>
    <col min="13339" max="13339" width="1.42578125" style="31" customWidth="1"/>
    <col min="13340" max="13340" width="13.7109375" style="31" bestFit="1" customWidth="1"/>
    <col min="13341" max="13341" width="9.140625" style="31"/>
    <col min="13342" max="13342" width="11.85546875" style="31" bestFit="1" customWidth="1"/>
    <col min="13343" max="13571" width="9.140625" style="31"/>
    <col min="13572" max="13572" width="13.7109375" style="31" bestFit="1" customWidth="1"/>
    <col min="13573" max="13573" width="1.5703125" style="31" customWidth="1"/>
    <col min="13574" max="13574" width="14.28515625" style="31" customWidth="1"/>
    <col min="13575" max="13575" width="1.7109375" style="31" customWidth="1"/>
    <col min="13576" max="13576" width="9.140625" style="31"/>
    <col min="13577" max="13577" width="1.28515625" style="31" customWidth="1"/>
    <col min="13578" max="13578" width="9.140625" style="31"/>
    <col min="13579" max="13579" width="1.42578125" style="31" customWidth="1"/>
    <col min="13580" max="13580" width="9.140625" style="31"/>
    <col min="13581" max="13581" width="1.28515625" style="31" customWidth="1"/>
    <col min="13582" max="13582" width="12.42578125" style="31" bestFit="1" customWidth="1"/>
    <col min="13583" max="13583" width="1.5703125" style="31" customWidth="1"/>
    <col min="13584" max="13584" width="15" style="31" customWidth="1"/>
    <col min="13585" max="13585" width="1.42578125" style="31" customWidth="1"/>
    <col min="13586" max="13586" width="16" style="31" customWidth="1"/>
    <col min="13587" max="13587" width="1.42578125" style="31" customWidth="1"/>
    <col min="13588" max="13588" width="11.28515625" style="31" customWidth="1"/>
    <col min="13589" max="13589" width="1.5703125" style="31" customWidth="1"/>
    <col min="13590" max="13590" width="14.42578125" style="31" bestFit="1" customWidth="1"/>
    <col min="13591" max="13591" width="1.5703125" style="31" customWidth="1"/>
    <col min="13592" max="13592" width="13.7109375" style="31" bestFit="1" customWidth="1"/>
    <col min="13593" max="13593" width="1.85546875" style="31" customWidth="1"/>
    <col min="13594" max="13594" width="11.5703125" style="31" bestFit="1" customWidth="1"/>
    <col min="13595" max="13595" width="1.42578125" style="31" customWidth="1"/>
    <col min="13596" max="13596" width="13.7109375" style="31" bestFit="1" customWidth="1"/>
    <col min="13597" max="13597" width="9.140625" style="31"/>
    <col min="13598" max="13598" width="11.85546875" style="31" bestFit="1" customWidth="1"/>
    <col min="13599" max="13827" width="9.140625" style="31"/>
    <col min="13828" max="13828" width="13.7109375" style="31" bestFit="1" customWidth="1"/>
    <col min="13829" max="13829" width="1.5703125" style="31" customWidth="1"/>
    <col min="13830" max="13830" width="14.28515625" style="31" customWidth="1"/>
    <col min="13831" max="13831" width="1.7109375" style="31" customWidth="1"/>
    <col min="13832" max="13832" width="9.140625" style="31"/>
    <col min="13833" max="13833" width="1.28515625" style="31" customWidth="1"/>
    <col min="13834" max="13834" width="9.140625" style="31"/>
    <col min="13835" max="13835" width="1.42578125" style="31" customWidth="1"/>
    <col min="13836" max="13836" width="9.140625" style="31"/>
    <col min="13837" max="13837" width="1.28515625" style="31" customWidth="1"/>
    <col min="13838" max="13838" width="12.42578125" style="31" bestFit="1" customWidth="1"/>
    <col min="13839" max="13839" width="1.5703125" style="31" customWidth="1"/>
    <col min="13840" max="13840" width="15" style="31" customWidth="1"/>
    <col min="13841" max="13841" width="1.42578125" style="31" customWidth="1"/>
    <col min="13842" max="13842" width="16" style="31" customWidth="1"/>
    <col min="13843" max="13843" width="1.42578125" style="31" customWidth="1"/>
    <col min="13844" max="13844" width="11.28515625" style="31" customWidth="1"/>
    <col min="13845" max="13845" width="1.5703125" style="31" customWidth="1"/>
    <col min="13846" max="13846" width="14.42578125" style="31" bestFit="1" customWidth="1"/>
    <col min="13847" max="13847" width="1.5703125" style="31" customWidth="1"/>
    <col min="13848" max="13848" width="13.7109375" style="31" bestFit="1" customWidth="1"/>
    <col min="13849" max="13849" width="1.85546875" style="31" customWidth="1"/>
    <col min="13850" max="13850" width="11.5703125" style="31" bestFit="1" customWidth="1"/>
    <col min="13851" max="13851" width="1.42578125" style="31" customWidth="1"/>
    <col min="13852" max="13852" width="13.7109375" style="31" bestFit="1" customWidth="1"/>
    <col min="13853" max="13853" width="9.140625" style="31"/>
    <col min="13854" max="13854" width="11.85546875" style="31" bestFit="1" customWidth="1"/>
    <col min="13855" max="14083" width="9.140625" style="31"/>
    <col min="14084" max="14084" width="13.7109375" style="31" bestFit="1" customWidth="1"/>
    <col min="14085" max="14085" width="1.5703125" style="31" customWidth="1"/>
    <col min="14086" max="14086" width="14.28515625" style="31" customWidth="1"/>
    <col min="14087" max="14087" width="1.7109375" style="31" customWidth="1"/>
    <col min="14088" max="14088" width="9.140625" style="31"/>
    <col min="14089" max="14089" width="1.28515625" style="31" customWidth="1"/>
    <col min="14090" max="14090" width="9.140625" style="31"/>
    <col min="14091" max="14091" width="1.42578125" style="31" customWidth="1"/>
    <col min="14092" max="14092" width="9.140625" style="31"/>
    <col min="14093" max="14093" width="1.28515625" style="31" customWidth="1"/>
    <col min="14094" max="14094" width="12.42578125" style="31" bestFit="1" customWidth="1"/>
    <col min="14095" max="14095" width="1.5703125" style="31" customWidth="1"/>
    <col min="14096" max="14096" width="15" style="31" customWidth="1"/>
    <col min="14097" max="14097" width="1.42578125" style="31" customWidth="1"/>
    <col min="14098" max="14098" width="16" style="31" customWidth="1"/>
    <col min="14099" max="14099" width="1.42578125" style="31" customWidth="1"/>
    <col min="14100" max="14100" width="11.28515625" style="31" customWidth="1"/>
    <col min="14101" max="14101" width="1.5703125" style="31" customWidth="1"/>
    <col min="14102" max="14102" width="14.42578125" style="31" bestFit="1" customWidth="1"/>
    <col min="14103" max="14103" width="1.5703125" style="31" customWidth="1"/>
    <col min="14104" max="14104" width="13.7109375" style="31" bestFit="1" customWidth="1"/>
    <col min="14105" max="14105" width="1.85546875" style="31" customWidth="1"/>
    <col min="14106" max="14106" width="11.5703125" style="31" bestFit="1" customWidth="1"/>
    <col min="14107" max="14107" width="1.42578125" style="31" customWidth="1"/>
    <col min="14108" max="14108" width="13.7109375" style="31" bestFit="1" customWidth="1"/>
    <col min="14109" max="14109" width="9.140625" style="31"/>
    <col min="14110" max="14110" width="11.85546875" style="31" bestFit="1" customWidth="1"/>
    <col min="14111" max="14339" width="9.140625" style="31"/>
    <col min="14340" max="14340" width="13.7109375" style="31" bestFit="1" customWidth="1"/>
    <col min="14341" max="14341" width="1.5703125" style="31" customWidth="1"/>
    <col min="14342" max="14342" width="14.28515625" style="31" customWidth="1"/>
    <col min="14343" max="14343" width="1.7109375" style="31" customWidth="1"/>
    <col min="14344" max="14344" width="9.140625" style="31"/>
    <col min="14345" max="14345" width="1.28515625" style="31" customWidth="1"/>
    <col min="14346" max="14346" width="9.140625" style="31"/>
    <col min="14347" max="14347" width="1.42578125" style="31" customWidth="1"/>
    <col min="14348" max="14348" width="9.140625" style="31"/>
    <col min="14349" max="14349" width="1.28515625" style="31" customWidth="1"/>
    <col min="14350" max="14350" width="12.42578125" style="31" bestFit="1" customWidth="1"/>
    <col min="14351" max="14351" width="1.5703125" style="31" customWidth="1"/>
    <col min="14352" max="14352" width="15" style="31" customWidth="1"/>
    <col min="14353" max="14353" width="1.42578125" style="31" customWidth="1"/>
    <col min="14354" max="14354" width="16" style="31" customWidth="1"/>
    <col min="14355" max="14355" width="1.42578125" style="31" customWidth="1"/>
    <col min="14356" max="14356" width="11.28515625" style="31" customWidth="1"/>
    <col min="14357" max="14357" width="1.5703125" style="31" customWidth="1"/>
    <col min="14358" max="14358" width="14.42578125" style="31" bestFit="1" customWidth="1"/>
    <col min="14359" max="14359" width="1.5703125" style="31" customWidth="1"/>
    <col min="14360" max="14360" width="13.7109375" style="31" bestFit="1" customWidth="1"/>
    <col min="14361" max="14361" width="1.85546875" style="31" customWidth="1"/>
    <col min="14362" max="14362" width="11.5703125" style="31" bestFit="1" customWidth="1"/>
    <col min="14363" max="14363" width="1.42578125" style="31" customWidth="1"/>
    <col min="14364" max="14364" width="13.7109375" style="31" bestFit="1" customWidth="1"/>
    <col min="14365" max="14365" width="9.140625" style="31"/>
    <col min="14366" max="14366" width="11.85546875" style="31" bestFit="1" customWidth="1"/>
    <col min="14367" max="14595" width="9.140625" style="31"/>
    <col min="14596" max="14596" width="13.7109375" style="31" bestFit="1" customWidth="1"/>
    <col min="14597" max="14597" width="1.5703125" style="31" customWidth="1"/>
    <col min="14598" max="14598" width="14.28515625" style="31" customWidth="1"/>
    <col min="14599" max="14599" width="1.7109375" style="31" customWidth="1"/>
    <col min="14600" max="14600" width="9.140625" style="31"/>
    <col min="14601" max="14601" width="1.28515625" style="31" customWidth="1"/>
    <col min="14602" max="14602" width="9.140625" style="31"/>
    <col min="14603" max="14603" width="1.42578125" style="31" customWidth="1"/>
    <col min="14604" max="14604" width="9.140625" style="31"/>
    <col min="14605" max="14605" width="1.28515625" style="31" customWidth="1"/>
    <col min="14606" max="14606" width="12.42578125" style="31" bestFit="1" customWidth="1"/>
    <col min="14607" max="14607" width="1.5703125" style="31" customWidth="1"/>
    <col min="14608" max="14608" width="15" style="31" customWidth="1"/>
    <col min="14609" max="14609" width="1.42578125" style="31" customWidth="1"/>
    <col min="14610" max="14610" width="16" style="31" customWidth="1"/>
    <col min="14611" max="14611" width="1.42578125" style="31" customWidth="1"/>
    <col min="14612" max="14612" width="11.28515625" style="31" customWidth="1"/>
    <col min="14613" max="14613" width="1.5703125" style="31" customWidth="1"/>
    <col min="14614" max="14614" width="14.42578125" style="31" bestFit="1" customWidth="1"/>
    <col min="14615" max="14615" width="1.5703125" style="31" customWidth="1"/>
    <col min="14616" max="14616" width="13.7109375" style="31" bestFit="1" customWidth="1"/>
    <col min="14617" max="14617" width="1.85546875" style="31" customWidth="1"/>
    <col min="14618" max="14618" width="11.5703125" style="31" bestFit="1" customWidth="1"/>
    <col min="14619" max="14619" width="1.42578125" style="31" customWidth="1"/>
    <col min="14620" max="14620" width="13.7109375" style="31" bestFit="1" customWidth="1"/>
    <col min="14621" max="14621" width="9.140625" style="31"/>
    <col min="14622" max="14622" width="11.85546875" style="31" bestFit="1" customWidth="1"/>
    <col min="14623" max="14851" width="9.140625" style="31"/>
    <col min="14852" max="14852" width="13.7109375" style="31" bestFit="1" customWidth="1"/>
    <col min="14853" max="14853" width="1.5703125" style="31" customWidth="1"/>
    <col min="14854" max="14854" width="14.28515625" style="31" customWidth="1"/>
    <col min="14855" max="14855" width="1.7109375" style="31" customWidth="1"/>
    <col min="14856" max="14856" width="9.140625" style="31"/>
    <col min="14857" max="14857" width="1.28515625" style="31" customWidth="1"/>
    <col min="14858" max="14858" width="9.140625" style="31"/>
    <col min="14859" max="14859" width="1.42578125" style="31" customWidth="1"/>
    <col min="14860" max="14860" width="9.140625" style="31"/>
    <col min="14861" max="14861" width="1.28515625" style="31" customWidth="1"/>
    <col min="14862" max="14862" width="12.42578125" style="31" bestFit="1" customWidth="1"/>
    <col min="14863" max="14863" width="1.5703125" style="31" customWidth="1"/>
    <col min="14864" max="14864" width="15" style="31" customWidth="1"/>
    <col min="14865" max="14865" width="1.42578125" style="31" customWidth="1"/>
    <col min="14866" max="14866" width="16" style="31" customWidth="1"/>
    <col min="14867" max="14867" width="1.42578125" style="31" customWidth="1"/>
    <col min="14868" max="14868" width="11.28515625" style="31" customWidth="1"/>
    <col min="14869" max="14869" width="1.5703125" style="31" customWidth="1"/>
    <col min="14870" max="14870" width="14.42578125" style="31" bestFit="1" customWidth="1"/>
    <col min="14871" max="14871" width="1.5703125" style="31" customWidth="1"/>
    <col min="14872" max="14872" width="13.7109375" style="31" bestFit="1" customWidth="1"/>
    <col min="14873" max="14873" width="1.85546875" style="31" customWidth="1"/>
    <col min="14874" max="14874" width="11.5703125" style="31" bestFit="1" customWidth="1"/>
    <col min="14875" max="14875" width="1.42578125" style="31" customWidth="1"/>
    <col min="14876" max="14876" width="13.7109375" style="31" bestFit="1" customWidth="1"/>
    <col min="14877" max="14877" width="9.140625" style="31"/>
    <col min="14878" max="14878" width="11.85546875" style="31" bestFit="1" customWidth="1"/>
    <col min="14879" max="15107" width="9.140625" style="31"/>
    <col min="15108" max="15108" width="13.7109375" style="31" bestFit="1" customWidth="1"/>
    <col min="15109" max="15109" width="1.5703125" style="31" customWidth="1"/>
    <col min="15110" max="15110" width="14.28515625" style="31" customWidth="1"/>
    <col min="15111" max="15111" width="1.7109375" style="31" customWidth="1"/>
    <col min="15112" max="15112" width="9.140625" style="31"/>
    <col min="15113" max="15113" width="1.28515625" style="31" customWidth="1"/>
    <col min="15114" max="15114" width="9.140625" style="31"/>
    <col min="15115" max="15115" width="1.42578125" style="31" customWidth="1"/>
    <col min="15116" max="15116" width="9.140625" style="31"/>
    <col min="15117" max="15117" width="1.28515625" style="31" customWidth="1"/>
    <col min="15118" max="15118" width="12.42578125" style="31" bestFit="1" customWidth="1"/>
    <col min="15119" max="15119" width="1.5703125" style="31" customWidth="1"/>
    <col min="15120" max="15120" width="15" style="31" customWidth="1"/>
    <col min="15121" max="15121" width="1.42578125" style="31" customWidth="1"/>
    <col min="15122" max="15122" width="16" style="31" customWidth="1"/>
    <col min="15123" max="15123" width="1.42578125" style="31" customWidth="1"/>
    <col min="15124" max="15124" width="11.28515625" style="31" customWidth="1"/>
    <col min="15125" max="15125" width="1.5703125" style="31" customWidth="1"/>
    <col min="15126" max="15126" width="14.42578125" style="31" bestFit="1" customWidth="1"/>
    <col min="15127" max="15127" width="1.5703125" style="31" customWidth="1"/>
    <col min="15128" max="15128" width="13.7109375" style="31" bestFit="1" customWidth="1"/>
    <col min="15129" max="15129" width="1.85546875" style="31" customWidth="1"/>
    <col min="15130" max="15130" width="11.5703125" style="31" bestFit="1" customWidth="1"/>
    <col min="15131" max="15131" width="1.42578125" style="31" customWidth="1"/>
    <col min="15132" max="15132" width="13.7109375" style="31" bestFit="1" customWidth="1"/>
    <col min="15133" max="15133" width="9.140625" style="31"/>
    <col min="15134" max="15134" width="11.85546875" style="31" bestFit="1" customWidth="1"/>
    <col min="15135" max="15363" width="9.140625" style="31"/>
    <col min="15364" max="15364" width="13.7109375" style="31" bestFit="1" customWidth="1"/>
    <col min="15365" max="15365" width="1.5703125" style="31" customWidth="1"/>
    <col min="15366" max="15366" width="14.28515625" style="31" customWidth="1"/>
    <col min="15367" max="15367" width="1.7109375" style="31" customWidth="1"/>
    <col min="15368" max="15368" width="9.140625" style="31"/>
    <col min="15369" max="15369" width="1.28515625" style="31" customWidth="1"/>
    <col min="15370" max="15370" width="9.140625" style="31"/>
    <col min="15371" max="15371" width="1.42578125" style="31" customWidth="1"/>
    <col min="15372" max="15372" width="9.140625" style="31"/>
    <col min="15373" max="15373" width="1.28515625" style="31" customWidth="1"/>
    <col min="15374" max="15374" width="12.42578125" style="31" bestFit="1" customWidth="1"/>
    <col min="15375" max="15375" width="1.5703125" style="31" customWidth="1"/>
    <col min="15376" max="15376" width="15" style="31" customWidth="1"/>
    <col min="15377" max="15377" width="1.42578125" style="31" customWidth="1"/>
    <col min="15378" max="15378" width="16" style="31" customWidth="1"/>
    <col min="15379" max="15379" width="1.42578125" style="31" customWidth="1"/>
    <col min="15380" max="15380" width="11.28515625" style="31" customWidth="1"/>
    <col min="15381" max="15381" width="1.5703125" style="31" customWidth="1"/>
    <col min="15382" max="15382" width="14.42578125" style="31" bestFit="1" customWidth="1"/>
    <col min="15383" max="15383" width="1.5703125" style="31" customWidth="1"/>
    <col min="15384" max="15384" width="13.7109375" style="31" bestFit="1" customWidth="1"/>
    <col min="15385" max="15385" width="1.85546875" style="31" customWidth="1"/>
    <col min="15386" max="15386" width="11.5703125" style="31" bestFit="1" customWidth="1"/>
    <col min="15387" max="15387" width="1.42578125" style="31" customWidth="1"/>
    <col min="15388" max="15388" width="13.7109375" style="31" bestFit="1" customWidth="1"/>
    <col min="15389" max="15389" width="9.140625" style="31"/>
    <col min="15390" max="15390" width="11.85546875" style="31" bestFit="1" customWidth="1"/>
    <col min="15391" max="15619" width="9.140625" style="31"/>
    <col min="15620" max="15620" width="13.7109375" style="31" bestFit="1" customWidth="1"/>
    <col min="15621" max="15621" width="1.5703125" style="31" customWidth="1"/>
    <col min="15622" max="15622" width="14.28515625" style="31" customWidth="1"/>
    <col min="15623" max="15623" width="1.7109375" style="31" customWidth="1"/>
    <col min="15624" max="15624" width="9.140625" style="31"/>
    <col min="15625" max="15625" width="1.28515625" style="31" customWidth="1"/>
    <col min="15626" max="15626" width="9.140625" style="31"/>
    <col min="15627" max="15627" width="1.42578125" style="31" customWidth="1"/>
    <col min="15628" max="15628" width="9.140625" style="31"/>
    <col min="15629" max="15629" width="1.28515625" style="31" customWidth="1"/>
    <col min="15630" max="15630" width="12.42578125" style="31" bestFit="1" customWidth="1"/>
    <col min="15631" max="15631" width="1.5703125" style="31" customWidth="1"/>
    <col min="15632" max="15632" width="15" style="31" customWidth="1"/>
    <col min="15633" max="15633" width="1.42578125" style="31" customWidth="1"/>
    <col min="15634" max="15634" width="16" style="31" customWidth="1"/>
    <col min="15635" max="15635" width="1.42578125" style="31" customWidth="1"/>
    <col min="15636" max="15636" width="11.28515625" style="31" customWidth="1"/>
    <col min="15637" max="15637" width="1.5703125" style="31" customWidth="1"/>
    <col min="15638" max="15638" width="14.42578125" style="31" bestFit="1" customWidth="1"/>
    <col min="15639" max="15639" width="1.5703125" style="31" customWidth="1"/>
    <col min="15640" max="15640" width="13.7109375" style="31" bestFit="1" customWidth="1"/>
    <col min="15641" max="15641" width="1.85546875" style="31" customWidth="1"/>
    <col min="15642" max="15642" width="11.5703125" style="31" bestFit="1" customWidth="1"/>
    <col min="15643" max="15643" width="1.42578125" style="31" customWidth="1"/>
    <col min="15644" max="15644" width="13.7109375" style="31" bestFit="1" customWidth="1"/>
    <col min="15645" max="15645" width="9.140625" style="31"/>
    <col min="15646" max="15646" width="11.85546875" style="31" bestFit="1" customWidth="1"/>
    <col min="15647" max="15875" width="9.140625" style="31"/>
    <col min="15876" max="15876" width="13.7109375" style="31" bestFit="1" customWidth="1"/>
    <col min="15877" max="15877" width="1.5703125" style="31" customWidth="1"/>
    <col min="15878" max="15878" width="14.28515625" style="31" customWidth="1"/>
    <col min="15879" max="15879" width="1.7109375" style="31" customWidth="1"/>
    <col min="15880" max="15880" width="9.140625" style="31"/>
    <col min="15881" max="15881" width="1.28515625" style="31" customWidth="1"/>
    <col min="15882" max="15882" width="9.140625" style="31"/>
    <col min="15883" max="15883" width="1.42578125" style="31" customWidth="1"/>
    <col min="15884" max="15884" width="9.140625" style="31"/>
    <col min="15885" max="15885" width="1.28515625" style="31" customWidth="1"/>
    <col min="15886" max="15886" width="12.42578125" style="31" bestFit="1" customWidth="1"/>
    <col min="15887" max="15887" width="1.5703125" style="31" customWidth="1"/>
    <col min="15888" max="15888" width="15" style="31" customWidth="1"/>
    <col min="15889" max="15889" width="1.42578125" style="31" customWidth="1"/>
    <col min="15890" max="15890" width="16" style="31" customWidth="1"/>
    <col min="15891" max="15891" width="1.42578125" style="31" customWidth="1"/>
    <col min="15892" max="15892" width="11.28515625" style="31" customWidth="1"/>
    <col min="15893" max="15893" width="1.5703125" style="31" customWidth="1"/>
    <col min="15894" max="15894" width="14.42578125" style="31" bestFit="1" customWidth="1"/>
    <col min="15895" max="15895" width="1.5703125" style="31" customWidth="1"/>
    <col min="15896" max="15896" width="13.7109375" style="31" bestFit="1" customWidth="1"/>
    <col min="15897" max="15897" width="1.85546875" style="31" customWidth="1"/>
    <col min="15898" max="15898" width="11.5703125" style="31" bestFit="1" customWidth="1"/>
    <col min="15899" max="15899" width="1.42578125" style="31" customWidth="1"/>
    <col min="15900" max="15900" width="13.7109375" style="31" bestFit="1" customWidth="1"/>
    <col min="15901" max="15901" width="9.140625" style="31"/>
    <col min="15902" max="15902" width="11.85546875" style="31" bestFit="1" customWidth="1"/>
    <col min="15903" max="16131" width="9.140625" style="31"/>
    <col min="16132" max="16132" width="13.7109375" style="31" bestFit="1" customWidth="1"/>
    <col min="16133" max="16133" width="1.5703125" style="31" customWidth="1"/>
    <col min="16134" max="16134" width="14.28515625" style="31" customWidth="1"/>
    <col min="16135" max="16135" width="1.7109375" style="31" customWidth="1"/>
    <col min="16136" max="16136" width="9.140625" style="31"/>
    <col min="16137" max="16137" width="1.28515625" style="31" customWidth="1"/>
    <col min="16138" max="16138" width="9.140625" style="31"/>
    <col min="16139" max="16139" width="1.42578125" style="31" customWidth="1"/>
    <col min="16140" max="16140" width="9.140625" style="31"/>
    <col min="16141" max="16141" width="1.28515625" style="31" customWidth="1"/>
    <col min="16142" max="16142" width="12.42578125" style="31" bestFit="1" customWidth="1"/>
    <col min="16143" max="16143" width="1.5703125" style="31" customWidth="1"/>
    <col min="16144" max="16144" width="15" style="31" customWidth="1"/>
    <col min="16145" max="16145" width="1.42578125" style="31" customWidth="1"/>
    <col min="16146" max="16146" width="16" style="31" customWidth="1"/>
    <col min="16147" max="16147" width="1.42578125" style="31" customWidth="1"/>
    <col min="16148" max="16148" width="11.28515625" style="31" customWidth="1"/>
    <col min="16149" max="16149" width="1.5703125" style="31" customWidth="1"/>
    <col min="16150" max="16150" width="14.42578125" style="31" bestFit="1" customWidth="1"/>
    <col min="16151" max="16151" width="1.5703125" style="31" customWidth="1"/>
    <col min="16152" max="16152" width="13.7109375" style="31" bestFit="1" customWidth="1"/>
    <col min="16153" max="16153" width="1.85546875" style="31" customWidth="1"/>
    <col min="16154" max="16154" width="11.5703125" style="31" bestFit="1" customWidth="1"/>
    <col min="16155" max="16155" width="1.42578125" style="31" customWidth="1"/>
    <col min="16156" max="16156" width="13.7109375" style="31" bestFit="1" customWidth="1"/>
    <col min="16157" max="16157" width="9.140625" style="31"/>
    <col min="16158" max="16158" width="11.85546875" style="31" bestFit="1" customWidth="1"/>
    <col min="16159" max="16384" width="9.140625" style="31"/>
  </cols>
  <sheetData>
    <row r="1" spans="1:31" s="2" customFormat="1" ht="18" x14ac:dyDescent="0.5">
      <c r="Z1" s="121" t="s">
        <v>152</v>
      </c>
      <c r="AA1" s="121"/>
      <c r="AB1" s="121"/>
    </row>
    <row r="2" spans="1:31" s="2" customFormat="1" ht="18" x14ac:dyDescent="0.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</row>
    <row r="3" spans="1:31" s="2" customFormat="1" ht="18" x14ac:dyDescent="0.5">
      <c r="A3" s="114" t="s">
        <v>70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</row>
    <row r="4" spans="1:31" s="2" customFormat="1" ht="18" x14ac:dyDescent="0.5">
      <c r="A4" s="114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</row>
    <row r="5" spans="1:31" s="2" customFormat="1" ht="18" x14ac:dyDescent="0.5">
      <c r="A5" s="114" t="s">
        <v>213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</row>
    <row r="6" spans="1:31" s="2" customFormat="1" ht="18" x14ac:dyDescent="0.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s="2" customFormat="1" ht="17.25" customHeight="1" x14ac:dyDescent="0.5">
      <c r="A7" s="1"/>
      <c r="B7" s="3"/>
      <c r="C7" s="3"/>
      <c r="D7" s="122" t="s">
        <v>2</v>
      </c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</row>
    <row r="8" spans="1:31" s="2" customFormat="1" ht="18" x14ac:dyDescent="0.5">
      <c r="D8" s="5"/>
      <c r="E8" s="5"/>
      <c r="F8" s="5"/>
      <c r="G8" s="5"/>
      <c r="H8" s="5"/>
      <c r="I8" s="5"/>
      <c r="J8" s="6" t="s">
        <v>71</v>
      </c>
      <c r="K8" s="7"/>
      <c r="L8" s="7" t="s">
        <v>72</v>
      </c>
      <c r="M8" s="7"/>
      <c r="N8" s="118" t="s">
        <v>73</v>
      </c>
      <c r="O8" s="118"/>
      <c r="P8" s="118"/>
      <c r="Q8" s="8"/>
      <c r="R8" s="120" t="s">
        <v>64</v>
      </c>
      <c r="S8" s="120"/>
      <c r="T8" s="120"/>
      <c r="U8" s="120"/>
      <c r="V8" s="120"/>
      <c r="W8" s="8"/>
      <c r="X8" s="51"/>
      <c r="Y8" s="51"/>
      <c r="Z8" s="51" t="s">
        <v>74</v>
      </c>
    </row>
    <row r="9" spans="1:31" s="2" customFormat="1" ht="18" x14ac:dyDescent="0.5">
      <c r="D9" s="5"/>
      <c r="E9" s="5"/>
      <c r="F9" s="7" t="s">
        <v>75</v>
      </c>
      <c r="G9" s="5"/>
      <c r="H9" s="7"/>
      <c r="I9" s="5"/>
      <c r="J9" s="6"/>
      <c r="K9" s="7"/>
      <c r="L9" s="7"/>
      <c r="M9" s="7"/>
      <c r="N9" s="8"/>
      <c r="O9" s="8"/>
      <c r="P9" s="8"/>
      <c r="Q9" s="8"/>
      <c r="R9" s="7" t="s">
        <v>76</v>
      </c>
      <c r="S9" s="8"/>
      <c r="T9" s="52" t="s">
        <v>77</v>
      </c>
      <c r="U9" s="8"/>
      <c r="V9" s="53" t="s">
        <v>78</v>
      </c>
      <c r="W9" s="8"/>
      <c r="X9" s="8" t="s">
        <v>79</v>
      </c>
      <c r="Y9" s="8"/>
      <c r="Z9" s="8" t="s">
        <v>80</v>
      </c>
    </row>
    <row r="10" spans="1:31" s="2" customFormat="1" ht="18" x14ac:dyDescent="0.5">
      <c r="D10" s="12" t="s">
        <v>81</v>
      </c>
      <c r="E10" s="12"/>
      <c r="F10" s="7" t="s">
        <v>82</v>
      </c>
      <c r="G10" s="12"/>
      <c r="H10" s="7" t="s">
        <v>72</v>
      </c>
      <c r="I10" s="7"/>
      <c r="J10" s="13" t="s">
        <v>83</v>
      </c>
      <c r="K10" s="7"/>
      <c r="L10" s="7" t="s">
        <v>84</v>
      </c>
      <c r="M10" s="7"/>
      <c r="N10" s="54" t="s">
        <v>85</v>
      </c>
      <c r="O10" s="15"/>
      <c r="P10" s="14"/>
      <c r="Q10" s="14"/>
      <c r="R10" s="29" t="s">
        <v>86</v>
      </c>
      <c r="S10" s="7"/>
      <c r="T10" s="55" t="s">
        <v>87</v>
      </c>
      <c r="U10" s="7"/>
      <c r="V10" s="7" t="s">
        <v>88</v>
      </c>
      <c r="W10" s="14"/>
      <c r="X10" s="8" t="s">
        <v>89</v>
      </c>
      <c r="Y10" s="8"/>
      <c r="Z10" s="8" t="s">
        <v>90</v>
      </c>
    </row>
    <row r="11" spans="1:31" s="2" customFormat="1" ht="18" x14ac:dyDescent="0.5">
      <c r="B11" s="22" t="s">
        <v>4</v>
      </c>
      <c r="D11" s="17" t="s">
        <v>91</v>
      </c>
      <c r="E11" s="18"/>
      <c r="F11" s="4" t="s">
        <v>92</v>
      </c>
      <c r="G11" s="18"/>
      <c r="H11" s="4" t="s">
        <v>84</v>
      </c>
      <c r="I11" s="19"/>
      <c r="J11" s="20" t="s">
        <v>93</v>
      </c>
      <c r="K11" s="19"/>
      <c r="L11" s="4"/>
      <c r="M11" s="19"/>
      <c r="N11" s="11" t="s">
        <v>94</v>
      </c>
      <c r="O11" s="15"/>
      <c r="P11" s="10" t="s">
        <v>63</v>
      </c>
      <c r="Q11" s="8"/>
      <c r="R11" s="4" t="s">
        <v>95</v>
      </c>
      <c r="S11" s="19"/>
      <c r="T11" s="56" t="s">
        <v>96</v>
      </c>
      <c r="U11" s="19"/>
      <c r="V11" s="4" t="s">
        <v>56</v>
      </c>
      <c r="W11" s="8"/>
      <c r="X11" s="10"/>
      <c r="Y11" s="8"/>
      <c r="Z11" s="10" t="s">
        <v>97</v>
      </c>
      <c r="AB11" s="22" t="s">
        <v>98</v>
      </c>
      <c r="AE11" s="19"/>
    </row>
    <row r="12" spans="1:31" s="2" customFormat="1" ht="18" x14ac:dyDescent="0.5">
      <c r="C12" s="19"/>
      <c r="N12" s="8"/>
      <c r="O12" s="19"/>
      <c r="P12" s="23"/>
      <c r="Q12" s="23"/>
      <c r="R12" s="23"/>
      <c r="S12" s="23"/>
      <c r="T12" s="23"/>
      <c r="U12" s="23"/>
      <c r="V12" s="23"/>
      <c r="W12" s="23"/>
      <c r="X12" s="23"/>
      <c r="Y12" s="18"/>
      <c r="Z12" s="18"/>
      <c r="AB12" s="23"/>
    </row>
    <row r="13" spans="1:31" s="2" customFormat="1" ht="18" x14ac:dyDescent="0.5">
      <c r="A13" s="2" t="s">
        <v>99</v>
      </c>
      <c r="D13" s="24">
        <v>1164401069.76</v>
      </c>
      <c r="E13" s="24"/>
      <c r="F13" s="24">
        <v>688264273.17000008</v>
      </c>
      <c r="G13" s="24"/>
      <c r="H13" s="24">
        <v>0</v>
      </c>
      <c r="I13" s="24"/>
      <c r="J13" s="24">
        <v>0</v>
      </c>
      <c r="K13" s="24"/>
      <c r="L13" s="24">
        <v>0</v>
      </c>
      <c r="M13" s="24"/>
      <c r="N13" s="24">
        <v>107803033.52</v>
      </c>
      <c r="O13" s="24"/>
      <c r="P13" s="24">
        <v>904903721.63999999</v>
      </c>
      <c r="Q13" s="24"/>
      <c r="R13" s="24">
        <v>7757018.6100000003</v>
      </c>
      <c r="S13" s="24"/>
      <c r="T13" s="24">
        <v>0</v>
      </c>
      <c r="U13" s="24"/>
      <c r="V13" s="24">
        <f>+T13+R13</f>
        <v>7757018.6100000003</v>
      </c>
      <c r="W13" s="24"/>
      <c r="X13" s="24">
        <f>SUM(D13:P13)+V13</f>
        <v>2873129116.7000003</v>
      </c>
      <c r="Y13" s="24"/>
      <c r="Z13" s="24">
        <v>62559877.350000001</v>
      </c>
      <c r="AA13" s="27"/>
      <c r="AB13" s="24">
        <f>+X13+Z13</f>
        <v>2935688994.0500002</v>
      </c>
    </row>
    <row r="14" spans="1:31" s="2" customFormat="1" ht="8.25" customHeight="1" x14ac:dyDescent="0.5"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5"/>
      <c r="AB14" s="24"/>
    </row>
    <row r="15" spans="1:31" s="2" customFormat="1" ht="18" x14ac:dyDescent="0.5">
      <c r="A15" s="2" t="s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5"/>
      <c r="AB15" s="24"/>
    </row>
    <row r="16" spans="1:31" s="2" customFormat="1" ht="18" hidden="1" x14ac:dyDescent="0.5">
      <c r="A16" s="2" t="s">
        <v>101</v>
      </c>
      <c r="B16" s="29">
        <v>25</v>
      </c>
      <c r="D16" s="24">
        <v>0</v>
      </c>
      <c r="E16" s="24"/>
      <c r="F16" s="24">
        <v>0</v>
      </c>
      <c r="G16" s="24"/>
      <c r="H16" s="24">
        <v>0</v>
      </c>
      <c r="I16" s="24"/>
      <c r="J16" s="24"/>
      <c r="K16" s="24"/>
      <c r="L16" s="24"/>
      <c r="M16" s="24"/>
      <c r="N16" s="24">
        <v>0</v>
      </c>
      <c r="O16" s="5"/>
      <c r="P16" s="24">
        <v>0</v>
      </c>
      <c r="Q16" s="24"/>
      <c r="R16" s="24">
        <v>0</v>
      </c>
      <c r="S16" s="24"/>
      <c r="T16" s="24">
        <v>0</v>
      </c>
      <c r="U16" s="24"/>
      <c r="V16" s="24">
        <f>+T16+R16</f>
        <v>0</v>
      </c>
      <c r="W16" s="24"/>
      <c r="X16" s="24">
        <f>SUM(D16:P16)+V16</f>
        <v>0</v>
      </c>
      <c r="Y16" s="24"/>
      <c r="Z16" s="24">
        <v>0</v>
      </c>
      <c r="AA16" s="5"/>
      <c r="AB16" s="24">
        <f>+X16+Z16</f>
        <v>0</v>
      </c>
    </row>
    <row r="17" spans="1:30" s="2" customFormat="1" ht="18" hidden="1" x14ac:dyDescent="0.5">
      <c r="A17" s="2" t="s">
        <v>102</v>
      </c>
      <c r="B17" s="29">
        <v>24</v>
      </c>
      <c r="D17" s="24">
        <v>0</v>
      </c>
      <c r="E17" s="24"/>
      <c r="F17" s="24">
        <v>0</v>
      </c>
      <c r="G17" s="24"/>
      <c r="H17" s="24">
        <v>0</v>
      </c>
      <c r="I17" s="24"/>
      <c r="J17" s="24"/>
      <c r="K17" s="24"/>
      <c r="L17" s="24"/>
      <c r="M17" s="24"/>
      <c r="N17" s="24">
        <v>0</v>
      </c>
      <c r="O17" s="5"/>
      <c r="P17" s="24">
        <v>0</v>
      </c>
      <c r="Q17" s="24"/>
      <c r="R17" s="24">
        <v>0</v>
      </c>
      <c r="S17" s="24"/>
      <c r="T17" s="24">
        <v>0</v>
      </c>
      <c r="U17" s="24"/>
      <c r="V17" s="24">
        <f>+T17+R17</f>
        <v>0</v>
      </c>
      <c r="W17" s="24"/>
      <c r="X17" s="24">
        <f>SUM(D17:P17)+V17</f>
        <v>0</v>
      </c>
      <c r="Y17" s="24"/>
      <c r="Z17" s="24">
        <v>0</v>
      </c>
      <c r="AA17" s="5"/>
      <c r="AB17" s="24">
        <f>+X17+Z17</f>
        <v>0</v>
      </c>
    </row>
    <row r="18" spans="1:30" s="2" customFormat="1" ht="18" hidden="1" x14ac:dyDescent="0.5">
      <c r="A18" s="2" t="s">
        <v>103</v>
      </c>
      <c r="B18" s="29"/>
      <c r="D18" s="24">
        <v>0</v>
      </c>
      <c r="E18" s="24"/>
      <c r="F18" s="24">
        <v>0</v>
      </c>
      <c r="G18" s="24"/>
      <c r="H18" s="24">
        <v>0</v>
      </c>
      <c r="I18" s="24"/>
      <c r="J18" s="24"/>
      <c r="K18" s="24"/>
      <c r="L18" s="24"/>
      <c r="M18" s="24"/>
      <c r="N18" s="24">
        <v>0</v>
      </c>
      <c r="O18" s="5"/>
      <c r="P18" s="24">
        <f>-N18</f>
        <v>0</v>
      </c>
      <c r="Q18" s="24"/>
      <c r="R18" s="24">
        <v>0</v>
      </c>
      <c r="S18" s="24"/>
      <c r="T18" s="24">
        <v>0</v>
      </c>
      <c r="U18" s="24"/>
      <c r="V18" s="24">
        <f>+T18+R18</f>
        <v>0</v>
      </c>
      <c r="W18" s="24"/>
      <c r="X18" s="24">
        <f>SUM(D18:P18)+V18</f>
        <v>0</v>
      </c>
      <c r="Y18" s="24"/>
      <c r="Z18" s="24">
        <v>0</v>
      </c>
      <c r="AA18" s="5"/>
      <c r="AB18" s="24">
        <f>+X18+Z18</f>
        <v>0</v>
      </c>
    </row>
    <row r="19" spans="1:30" s="2" customFormat="1" ht="18" x14ac:dyDescent="0.5">
      <c r="A19" s="2" t="s">
        <v>222</v>
      </c>
      <c r="B19" s="29"/>
      <c r="D19" s="24">
        <v>0</v>
      </c>
      <c r="E19" s="24"/>
      <c r="F19" s="24">
        <v>0</v>
      </c>
      <c r="G19" s="24"/>
      <c r="H19" s="24">
        <v>0</v>
      </c>
      <c r="I19" s="24"/>
      <c r="J19" s="24"/>
      <c r="K19" s="24"/>
      <c r="L19" s="24"/>
      <c r="M19" s="24"/>
      <c r="N19" s="24">
        <v>0</v>
      </c>
      <c r="O19" s="24"/>
      <c r="P19" s="24">
        <v>683870061.47000003</v>
      </c>
      <c r="Q19" s="24"/>
      <c r="R19" s="24">
        <v>27139914.07</v>
      </c>
      <c r="S19" s="24"/>
      <c r="T19" s="24">
        <v>0</v>
      </c>
      <c r="U19" s="24"/>
      <c r="V19" s="24">
        <f>+T19+R19</f>
        <v>27139914.07</v>
      </c>
      <c r="W19" s="24"/>
      <c r="X19" s="24">
        <f>SUM(D19:P19)+V19</f>
        <v>711009975.54000008</v>
      </c>
      <c r="Y19" s="24"/>
      <c r="Z19" s="24">
        <v>-149910.74</v>
      </c>
      <c r="AA19" s="27"/>
      <c r="AB19" s="24">
        <f>+X19+Z19</f>
        <v>710860064.80000007</v>
      </c>
    </row>
    <row r="20" spans="1:30" s="2" customFormat="1" ht="9" customHeight="1" x14ac:dyDescent="0.5">
      <c r="B20" s="29"/>
      <c r="D20" s="25"/>
      <c r="E20" s="24"/>
      <c r="F20" s="25"/>
      <c r="G20" s="27"/>
      <c r="H20" s="25"/>
      <c r="I20" s="24"/>
      <c r="J20" s="25"/>
      <c r="K20" s="24"/>
      <c r="L20" s="25"/>
      <c r="M20" s="24"/>
      <c r="N20" s="25"/>
      <c r="O20" s="47"/>
      <c r="P20" s="25"/>
      <c r="Q20" s="24"/>
      <c r="R20" s="25"/>
      <c r="S20" s="24"/>
      <c r="T20" s="25"/>
      <c r="U20" s="24"/>
      <c r="V20" s="25"/>
      <c r="W20" s="24"/>
      <c r="X20" s="25"/>
      <c r="Y20" s="24"/>
      <c r="Z20" s="25"/>
      <c r="AA20" s="24"/>
      <c r="AB20" s="25"/>
    </row>
    <row r="21" spans="1:30" s="2" customFormat="1" ht="18.75" thickBot="1" x14ac:dyDescent="0.55000000000000004">
      <c r="A21" s="2" t="s">
        <v>221</v>
      </c>
      <c r="D21" s="26">
        <f>SUM(D13:D20)</f>
        <v>1164401069.76</v>
      </c>
      <c r="E21" s="24"/>
      <c r="F21" s="26">
        <f>SUM(F13:F20)</f>
        <v>688264273.17000008</v>
      </c>
      <c r="G21" s="5"/>
      <c r="H21" s="26">
        <f>SUM(H13:H20)</f>
        <v>0</v>
      </c>
      <c r="I21" s="24"/>
      <c r="J21" s="26">
        <f>SUM(J13:J20)</f>
        <v>0</v>
      </c>
      <c r="K21" s="24"/>
      <c r="L21" s="26">
        <f>SUM(L13:L20)</f>
        <v>0</v>
      </c>
      <c r="M21" s="24"/>
      <c r="N21" s="26">
        <f>SUM(N13:N20)</f>
        <v>107803033.52</v>
      </c>
      <c r="O21" s="5"/>
      <c r="P21" s="26">
        <f>SUM(P13:P20)</f>
        <v>1588773783.1100001</v>
      </c>
      <c r="Q21" s="24"/>
      <c r="R21" s="26">
        <f>SUM(R13:R20)</f>
        <v>34896932.68</v>
      </c>
      <c r="S21" s="24"/>
      <c r="T21" s="26">
        <f>SUM(T13:T20)</f>
        <v>0</v>
      </c>
      <c r="U21" s="24"/>
      <c r="V21" s="26">
        <f>SUM(V13:V20)</f>
        <v>34896932.68</v>
      </c>
      <c r="W21" s="24"/>
      <c r="X21" s="26">
        <f>SUM(X13:X20)</f>
        <v>3584139092.2400002</v>
      </c>
      <c r="Y21" s="24"/>
      <c r="Z21" s="26">
        <f>SUM(Z13:Z20)</f>
        <v>62409966.609999999</v>
      </c>
      <c r="AA21" s="27"/>
      <c r="AB21" s="26">
        <f>SUM(AB13:AB20)</f>
        <v>3646549058.8500004</v>
      </c>
    </row>
    <row r="22" spans="1:30" s="2" customFormat="1" ht="18.75" thickTop="1" x14ac:dyDescent="0.5">
      <c r="A22" s="5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4"/>
      <c r="Y22" s="27"/>
      <c r="Z22" s="27"/>
      <c r="AA22" s="27"/>
      <c r="AB22" s="27"/>
    </row>
    <row r="23" spans="1:30" s="2" customFormat="1" ht="18" x14ac:dyDescent="0.5">
      <c r="A23" s="2" t="s">
        <v>104</v>
      </c>
      <c r="D23" s="24">
        <v>1350102558.8800001</v>
      </c>
      <c r="E23" s="24"/>
      <c r="F23" s="24">
        <v>1344904738.72</v>
      </c>
      <c r="G23" s="24"/>
      <c r="H23" s="24">
        <v>0</v>
      </c>
      <c r="I23" s="24"/>
      <c r="J23" s="24">
        <v>0</v>
      </c>
      <c r="K23" s="24"/>
      <c r="L23" s="24">
        <v>0</v>
      </c>
      <c r="M23" s="24"/>
      <c r="N23" s="24">
        <v>111952161.69</v>
      </c>
      <c r="O23" s="24"/>
      <c r="P23" s="24">
        <v>822100957.76000011</v>
      </c>
      <c r="Q23" s="24"/>
      <c r="R23" s="24">
        <v>6366700.7300000004</v>
      </c>
      <c r="S23" s="24"/>
      <c r="T23" s="24">
        <v>0</v>
      </c>
      <c r="U23" s="24"/>
      <c r="V23" s="24">
        <f>+T23+R23</f>
        <v>6366700.7300000004</v>
      </c>
      <c r="W23" s="24"/>
      <c r="X23" s="24">
        <f>SUM(D23:P23)+V23</f>
        <v>3635427117.7800007</v>
      </c>
      <c r="Y23" s="24"/>
      <c r="Z23" s="24">
        <v>62140406.899999999</v>
      </c>
      <c r="AA23" s="27"/>
      <c r="AB23" s="24">
        <f>+X23+Z23</f>
        <v>3697567524.6800008</v>
      </c>
      <c r="AD23" s="57">
        <f>'งบฐานะการเงิน Q1_68'!H122-เปลี่ยนแปลงรวม!AB23</f>
        <v>0</v>
      </c>
    </row>
    <row r="24" spans="1:30" s="2" customFormat="1" ht="7.5" customHeight="1" x14ac:dyDescent="0.5"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5"/>
      <c r="AB24" s="24"/>
    </row>
    <row r="25" spans="1:30" s="2" customFormat="1" ht="18" x14ac:dyDescent="0.5">
      <c r="A25" s="2" t="s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5"/>
      <c r="AB25" s="24"/>
    </row>
    <row r="26" spans="1:30" s="2" customFormat="1" ht="18" hidden="1" x14ac:dyDescent="0.5">
      <c r="A26" s="2" t="s">
        <v>101</v>
      </c>
      <c r="B26" s="29">
        <v>25</v>
      </c>
      <c r="D26" s="24">
        <v>0</v>
      </c>
      <c r="E26" s="24"/>
      <c r="F26" s="24">
        <v>0</v>
      </c>
      <c r="G26" s="24"/>
      <c r="H26" s="24">
        <v>0</v>
      </c>
      <c r="I26" s="24"/>
      <c r="J26" s="24"/>
      <c r="K26" s="24"/>
      <c r="L26" s="24"/>
      <c r="M26" s="24"/>
      <c r="N26" s="24">
        <v>0</v>
      </c>
      <c r="O26" s="5"/>
      <c r="P26" s="24">
        <v>0</v>
      </c>
      <c r="Q26" s="24"/>
      <c r="R26" s="24">
        <v>0</v>
      </c>
      <c r="S26" s="24"/>
      <c r="T26" s="24">
        <v>0</v>
      </c>
      <c r="U26" s="24"/>
      <c r="V26" s="24">
        <f>+T26+R26</f>
        <v>0</v>
      </c>
      <c r="W26" s="24"/>
      <c r="X26" s="24">
        <f>SUM(D26:P26)+V26</f>
        <v>0</v>
      </c>
      <c r="Y26" s="24"/>
      <c r="Z26" s="24">
        <v>0</v>
      </c>
      <c r="AA26" s="5"/>
      <c r="AB26" s="24">
        <f>+X26+Z26</f>
        <v>0</v>
      </c>
    </row>
    <row r="27" spans="1:30" s="2" customFormat="1" ht="18" hidden="1" x14ac:dyDescent="0.5">
      <c r="A27" s="2" t="s">
        <v>102</v>
      </c>
      <c r="B27" s="29">
        <v>24</v>
      </c>
      <c r="D27" s="24">
        <v>0</v>
      </c>
      <c r="E27" s="24"/>
      <c r="F27" s="24">
        <v>0</v>
      </c>
      <c r="G27" s="24"/>
      <c r="H27" s="24">
        <v>0</v>
      </c>
      <c r="I27" s="24"/>
      <c r="J27" s="24"/>
      <c r="K27" s="24"/>
      <c r="L27" s="24"/>
      <c r="M27" s="24"/>
      <c r="N27" s="24">
        <v>0</v>
      </c>
      <c r="O27" s="5"/>
      <c r="P27" s="24">
        <v>0</v>
      </c>
      <c r="Q27" s="24"/>
      <c r="R27" s="24">
        <v>0</v>
      </c>
      <c r="S27" s="24"/>
      <c r="T27" s="24">
        <v>0</v>
      </c>
      <c r="U27" s="24"/>
      <c r="V27" s="24">
        <f>+T27+R27</f>
        <v>0</v>
      </c>
      <c r="W27" s="24"/>
      <c r="X27" s="24">
        <f>SUM(D27:P27)+V27</f>
        <v>0</v>
      </c>
      <c r="Y27" s="24"/>
      <c r="Z27" s="24">
        <v>0</v>
      </c>
      <c r="AA27" s="5"/>
      <c r="AB27" s="24">
        <f>+X27+Z27</f>
        <v>0</v>
      </c>
    </row>
    <row r="28" spans="1:30" s="2" customFormat="1" ht="18" hidden="1" x14ac:dyDescent="0.5">
      <c r="A28" s="2" t="s">
        <v>103</v>
      </c>
      <c r="B28" s="29"/>
      <c r="D28" s="24">
        <v>0</v>
      </c>
      <c r="E28" s="24"/>
      <c r="F28" s="24">
        <v>0</v>
      </c>
      <c r="G28" s="24"/>
      <c r="H28" s="24">
        <v>0</v>
      </c>
      <c r="I28" s="24"/>
      <c r="J28" s="24"/>
      <c r="K28" s="24"/>
      <c r="L28" s="24"/>
      <c r="M28" s="24"/>
      <c r="N28" s="24">
        <v>0</v>
      </c>
      <c r="O28" s="5"/>
      <c r="P28" s="24">
        <f>-N28</f>
        <v>0</v>
      </c>
      <c r="Q28" s="24"/>
      <c r="R28" s="24">
        <v>0</v>
      </c>
      <c r="S28" s="24"/>
      <c r="T28" s="24">
        <v>0</v>
      </c>
      <c r="U28" s="24"/>
      <c r="V28" s="24">
        <f>+T28+R28</f>
        <v>0</v>
      </c>
      <c r="W28" s="24"/>
      <c r="X28" s="24">
        <f>SUM(D28:P28)+V28</f>
        <v>0</v>
      </c>
      <c r="Y28" s="24"/>
      <c r="Z28" s="24">
        <v>0</v>
      </c>
      <c r="AA28" s="5"/>
      <c r="AB28" s="24">
        <f>+X28+Z28</f>
        <v>0</v>
      </c>
    </row>
    <row r="29" spans="1:30" s="2" customFormat="1" ht="18" x14ac:dyDescent="0.5">
      <c r="A29" s="2" t="s">
        <v>222</v>
      </c>
      <c r="B29" s="29"/>
      <c r="D29" s="24">
        <v>0</v>
      </c>
      <c r="E29" s="24"/>
      <c r="F29" s="24">
        <v>0</v>
      </c>
      <c r="G29" s="24"/>
      <c r="H29" s="24">
        <v>0</v>
      </c>
      <c r="I29" s="24"/>
      <c r="J29" s="24"/>
      <c r="K29" s="24"/>
      <c r="L29" s="24"/>
      <c r="M29" s="24"/>
      <c r="N29" s="24">
        <v>0</v>
      </c>
      <c r="O29" s="24"/>
      <c r="P29" s="24">
        <f>'งบกำไรขาดทุน Q1_68'!F36</f>
        <v>-331844007.80000007</v>
      </c>
      <c r="Q29" s="24"/>
      <c r="R29" s="24">
        <f>'งบกำไรขาดทุน Q1_68'!F67</f>
        <v>-445901.9</v>
      </c>
      <c r="S29" s="24"/>
      <c r="T29" s="24">
        <f>-T31</f>
        <v>-2765954.4</v>
      </c>
      <c r="U29" s="24"/>
      <c r="V29" s="24">
        <f>+T29+R29</f>
        <v>-3211856.3</v>
      </c>
      <c r="W29" s="24"/>
      <c r="X29" s="24">
        <f>SUM(D29:P29)+V29</f>
        <v>-335055864.10000008</v>
      </c>
      <c r="Y29" s="24"/>
      <c r="Z29" s="24">
        <f>'งบกำไรขาดทุน Q1_68'!F78</f>
        <v>-139909.57999999999</v>
      </c>
      <c r="AA29" s="24"/>
      <c r="AB29" s="24">
        <f>+X29+Z29</f>
        <v>-335195773.68000007</v>
      </c>
    </row>
    <row r="30" spans="1:30" s="2" customFormat="1" ht="18" x14ac:dyDescent="0.5">
      <c r="A30" s="2" t="s">
        <v>105</v>
      </c>
      <c r="B30" s="29"/>
      <c r="D30" s="24"/>
      <c r="E30" s="24"/>
      <c r="F30" s="24"/>
      <c r="G30" s="5"/>
      <c r="H30" s="24"/>
      <c r="I30" s="24"/>
      <c r="J30" s="24"/>
      <c r="K30" s="24"/>
      <c r="L30" s="24"/>
      <c r="M30" s="24"/>
      <c r="N30" s="24"/>
      <c r="O30" s="5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7"/>
      <c r="AB30" s="24"/>
    </row>
    <row r="31" spans="1:30" s="2" customFormat="1" ht="18" x14ac:dyDescent="0.5">
      <c r="A31" s="2" t="s">
        <v>234</v>
      </c>
      <c r="B31" s="29"/>
      <c r="D31" s="24">
        <v>0</v>
      </c>
      <c r="E31" s="24"/>
      <c r="F31" s="24">
        <v>0</v>
      </c>
      <c r="G31" s="24"/>
      <c r="H31" s="24">
        <v>0</v>
      </c>
      <c r="I31" s="24"/>
      <c r="J31" s="24"/>
      <c r="K31" s="24"/>
      <c r="L31" s="24"/>
      <c r="M31" s="24"/>
      <c r="N31" s="24">
        <v>0</v>
      </c>
      <c r="O31" s="5"/>
      <c r="P31" s="24">
        <f>+'งบกำไรขาดทุน Q1_68'!F70+'งบกำไรขาดทุน Q1_68'!F71</f>
        <v>-2765954.4</v>
      </c>
      <c r="Q31" s="24"/>
      <c r="R31" s="24">
        <v>0</v>
      </c>
      <c r="S31" s="24"/>
      <c r="T31" s="24">
        <f>-P31</f>
        <v>2765954.4</v>
      </c>
      <c r="U31" s="24"/>
      <c r="V31" s="24">
        <f>+T31+R31</f>
        <v>2765954.4</v>
      </c>
      <c r="W31" s="24"/>
      <c r="X31" s="24">
        <f>SUM(D31:P31)+V31</f>
        <v>0</v>
      </c>
      <c r="Y31" s="24"/>
      <c r="Z31" s="24">
        <v>0</v>
      </c>
      <c r="AA31" s="5"/>
      <c r="AB31" s="24">
        <f>+X31+Z31</f>
        <v>0</v>
      </c>
    </row>
    <row r="32" spans="1:30" s="2" customFormat="1" ht="8.25" customHeight="1" x14ac:dyDescent="0.5">
      <c r="B32" s="29"/>
      <c r="D32" s="25"/>
      <c r="E32" s="24"/>
      <c r="F32" s="25"/>
      <c r="G32" s="27"/>
      <c r="H32" s="25"/>
      <c r="I32" s="24"/>
      <c r="J32" s="25"/>
      <c r="K32" s="24"/>
      <c r="L32" s="25"/>
      <c r="M32" s="24"/>
      <c r="N32" s="25"/>
      <c r="O32" s="47"/>
      <c r="P32" s="25"/>
      <c r="Q32" s="24"/>
      <c r="R32" s="25"/>
      <c r="S32" s="24"/>
      <c r="T32" s="25"/>
      <c r="U32" s="24"/>
      <c r="V32" s="25"/>
      <c r="W32" s="24"/>
      <c r="X32" s="25"/>
      <c r="Y32" s="24"/>
      <c r="Z32" s="25"/>
      <c r="AA32" s="24"/>
      <c r="AB32" s="25"/>
    </row>
    <row r="33" spans="1:30" s="2" customFormat="1" ht="18.75" thickBot="1" x14ac:dyDescent="0.55000000000000004">
      <c r="A33" s="2" t="s">
        <v>107</v>
      </c>
      <c r="D33" s="26">
        <f>SUM(D23:D32)</f>
        <v>1350102558.8800001</v>
      </c>
      <c r="E33" s="24"/>
      <c r="F33" s="26">
        <f>SUM(F23:F32)</f>
        <v>1344904738.72</v>
      </c>
      <c r="G33" s="5"/>
      <c r="H33" s="26">
        <f>SUM(H23:H32)</f>
        <v>0</v>
      </c>
      <c r="I33" s="24"/>
      <c r="J33" s="26">
        <f>SUM(J23:J32)</f>
        <v>0</v>
      </c>
      <c r="K33" s="24"/>
      <c r="L33" s="26">
        <f>SUM(L23:L32)</f>
        <v>0</v>
      </c>
      <c r="M33" s="24"/>
      <c r="N33" s="26">
        <f>SUM(N23:N32)</f>
        <v>111952161.69</v>
      </c>
      <c r="O33" s="5"/>
      <c r="P33" s="26">
        <f>SUM(P23:P32)</f>
        <v>487490995.56000006</v>
      </c>
      <c r="Q33" s="24"/>
      <c r="R33" s="26">
        <f>SUM(R23:R32)</f>
        <v>5920798.8300000001</v>
      </c>
      <c r="S33" s="24"/>
      <c r="T33" s="26">
        <f>SUM(T23:T32)</f>
        <v>0</v>
      </c>
      <c r="U33" s="24"/>
      <c r="V33" s="26">
        <f>SUM(V23:V32)</f>
        <v>5920798.8300000001</v>
      </c>
      <c r="W33" s="24"/>
      <c r="X33" s="26">
        <f>SUM(X23:X32)</f>
        <v>3300371253.6800008</v>
      </c>
      <c r="Y33" s="24"/>
      <c r="Z33" s="26">
        <f>SUM(Z23:Z32)</f>
        <v>62000497.32</v>
      </c>
      <c r="AA33" s="27"/>
      <c r="AB33" s="26">
        <f>SUM(AB23:AB32)</f>
        <v>3362371751.000001</v>
      </c>
      <c r="AD33" s="57">
        <f>'งบฐานะการเงิน Q1_68'!F122-AB33</f>
        <v>0</v>
      </c>
    </row>
    <row r="34" spans="1:30" s="2" customFormat="1" ht="8.25" customHeight="1" thickTop="1" x14ac:dyDescent="0.5"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4"/>
      <c r="Y34" s="27"/>
      <c r="Z34" s="27"/>
      <c r="AA34" s="27"/>
      <c r="AB34" s="27"/>
    </row>
    <row r="35" spans="1:30" s="2" customFormat="1" ht="18" x14ac:dyDescent="0.5">
      <c r="A35" s="2" t="s">
        <v>184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5"/>
      <c r="AA35" s="27"/>
      <c r="AB35" s="27"/>
    </row>
    <row r="36" spans="1:30" s="2" customFormat="1" ht="18" x14ac:dyDescent="0.5"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5"/>
      <c r="AA36" s="27"/>
      <c r="AB36" s="27"/>
    </row>
    <row r="37" spans="1:30" s="2" customFormat="1" ht="18" x14ac:dyDescent="0.5"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5"/>
      <c r="AA37" s="27"/>
      <c r="AB37" s="27"/>
    </row>
    <row r="38" spans="1:30" s="2" customFormat="1" ht="18" x14ac:dyDescent="0.5"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5"/>
      <c r="AA38" s="27"/>
      <c r="AB38" s="27"/>
    </row>
    <row r="39" spans="1:30" s="2" customFormat="1" ht="18" x14ac:dyDescent="0.5"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5"/>
      <c r="AA39" s="27"/>
      <c r="AB39" s="27"/>
    </row>
    <row r="40" spans="1:30" s="2" customFormat="1" ht="18" x14ac:dyDescent="0.5"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5"/>
      <c r="AA40" s="27"/>
      <c r="AB40" s="27"/>
    </row>
    <row r="41" spans="1:30" s="2" customFormat="1" ht="18" x14ac:dyDescent="0.5"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5"/>
      <c r="AA41" s="27"/>
      <c r="AB41" s="27"/>
    </row>
    <row r="42" spans="1:30" s="2" customFormat="1" ht="18" x14ac:dyDescent="0.5"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5"/>
      <c r="AA42" s="27"/>
      <c r="AB42" s="27"/>
    </row>
    <row r="43" spans="1:30" s="2" customFormat="1" ht="18" x14ac:dyDescent="0.5"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5"/>
      <c r="AA43" s="27"/>
      <c r="AB43" s="27"/>
    </row>
    <row r="44" spans="1:30" s="2" customFormat="1" ht="18" x14ac:dyDescent="0.5"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5"/>
      <c r="AA44" s="27"/>
      <c r="AB44" s="27"/>
    </row>
    <row r="45" spans="1:30" s="2" customFormat="1" ht="18" x14ac:dyDescent="0.5"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5"/>
      <c r="AA45" s="27"/>
      <c r="AB45" s="27"/>
    </row>
    <row r="46" spans="1:30" s="2" customFormat="1" ht="18" x14ac:dyDescent="0.5"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</row>
    <row r="47" spans="1:30" s="2" customFormat="1" ht="18" x14ac:dyDescent="0.5">
      <c r="Z47" s="5"/>
      <c r="AB47" s="43"/>
    </row>
    <row r="48" spans="1:30" s="30" customFormat="1" ht="18" x14ac:dyDescent="0.5">
      <c r="B48" s="28" t="s">
        <v>108</v>
      </c>
      <c r="C48" s="29"/>
      <c r="D48" s="28"/>
      <c r="E48" s="29"/>
      <c r="F48" s="29"/>
      <c r="G48" s="29"/>
      <c r="I48" s="28"/>
      <c r="J48" s="28"/>
      <c r="K48" s="28"/>
      <c r="L48" s="28"/>
      <c r="M48" s="28"/>
      <c r="N48" s="29"/>
      <c r="O48" s="29"/>
      <c r="P48" s="29"/>
      <c r="Q48" s="29"/>
      <c r="S48" s="29"/>
      <c r="T48" s="28" t="s">
        <v>108</v>
      </c>
      <c r="U48" s="29"/>
      <c r="V48" s="29"/>
      <c r="W48" s="29"/>
      <c r="X48" s="29"/>
      <c r="Y48" s="29"/>
      <c r="Z48" s="29"/>
      <c r="AA48" s="29"/>
      <c r="AD48" s="58"/>
    </row>
    <row r="49" spans="1:28" ht="7.5" customHeight="1" x14ac:dyDescent="0.5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</row>
  </sheetData>
  <mergeCells count="9">
    <mergeCell ref="A49:AB49"/>
    <mergeCell ref="N8:P8"/>
    <mergeCell ref="R8:V8"/>
    <mergeCell ref="Z1:AB1"/>
    <mergeCell ref="A2:AB2"/>
    <mergeCell ref="A3:AB3"/>
    <mergeCell ref="A4:AB4"/>
    <mergeCell ref="A5:AB5"/>
    <mergeCell ref="D7:AB7"/>
  </mergeCells>
  <pageMargins left="0.32" right="0.17" top="0.55000000000000004" bottom="0.28999999999999998" header="0.21" footer="0.22"/>
  <pageSetup paperSize="9" scale="77" firstPageNumber="4" orientation="landscape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90659-0C88-467D-A486-4F804D266EAC}">
  <dimension ref="A1:W42"/>
  <sheetViews>
    <sheetView view="pageBreakPreview" zoomScaleNormal="100" zoomScaleSheetLayoutView="100" workbookViewId="0">
      <selection activeCell="A11" sqref="A11"/>
    </sheetView>
  </sheetViews>
  <sheetFormatPr defaultRowHeight="18" customHeight="1" x14ac:dyDescent="0.5"/>
  <cols>
    <col min="1" max="1" width="37" style="31" customWidth="1"/>
    <col min="2" max="2" width="9.140625" style="31"/>
    <col min="3" max="3" width="1.42578125" style="31" customWidth="1"/>
    <col min="4" max="4" width="14.7109375" style="31" customWidth="1"/>
    <col min="5" max="5" width="0.85546875" style="31" customWidth="1"/>
    <col min="6" max="6" width="15" style="31" customWidth="1"/>
    <col min="7" max="7" width="1.140625" style="31" customWidth="1"/>
    <col min="8" max="8" width="0" style="31" hidden="1" customWidth="1"/>
    <col min="9" max="9" width="1.28515625" style="31" hidden="1" customWidth="1"/>
    <col min="10" max="10" width="0" style="31" hidden="1" customWidth="1"/>
    <col min="11" max="11" width="1.28515625" style="31" hidden="1" customWidth="1"/>
    <col min="12" max="12" width="0" style="31" hidden="1" customWidth="1"/>
    <col min="13" max="13" width="0.7109375" style="31" hidden="1" customWidth="1"/>
    <col min="14" max="14" width="0" style="31" hidden="1" customWidth="1"/>
    <col min="15" max="15" width="0.7109375" style="31" hidden="1" customWidth="1"/>
    <col min="16" max="16" width="14.140625" style="31" customWidth="1"/>
    <col min="17" max="17" width="0.85546875" style="31" customWidth="1"/>
    <col min="18" max="18" width="13.5703125" style="31" customWidth="1"/>
    <col min="19" max="19" width="1" style="31" customWidth="1"/>
    <col min="20" max="20" width="16.28515625" style="31" bestFit="1" customWidth="1"/>
    <col min="21" max="21" width="1" style="31" customWidth="1"/>
    <col min="22" max="22" width="15.7109375" style="31" customWidth="1"/>
    <col min="23" max="23" width="16.7109375" style="31" bestFit="1" customWidth="1"/>
    <col min="24" max="256" width="9.140625" style="31"/>
    <col min="257" max="257" width="42.85546875" style="31" bestFit="1" customWidth="1"/>
    <col min="258" max="259" width="9.140625" style="31"/>
    <col min="260" max="260" width="14.7109375" style="31" customWidth="1"/>
    <col min="261" max="261" width="1.7109375" style="31" customWidth="1"/>
    <col min="262" max="262" width="15" style="31" customWidth="1"/>
    <col min="263" max="263" width="2.140625" style="31" customWidth="1"/>
    <col min="264" max="264" width="9.140625" style="31"/>
    <col min="265" max="265" width="2" style="31" customWidth="1"/>
    <col min="266" max="266" width="9.140625" style="31"/>
    <col min="267" max="267" width="2.28515625" style="31" customWidth="1"/>
    <col min="268" max="268" width="9.140625" style="31"/>
    <col min="269" max="269" width="1.5703125" style="31" customWidth="1"/>
    <col min="270" max="270" width="9.140625" style="31"/>
    <col min="271" max="271" width="1.85546875" style="31" customWidth="1"/>
    <col min="272" max="272" width="14.140625" style="31" customWidth="1"/>
    <col min="273" max="273" width="1.85546875" style="31" customWidth="1"/>
    <col min="274" max="274" width="13.5703125" style="31" customWidth="1"/>
    <col min="275" max="275" width="1.85546875" style="31" customWidth="1"/>
    <col min="276" max="276" width="10.85546875" style="31" customWidth="1"/>
    <col min="277" max="277" width="2" style="31" customWidth="1"/>
    <col min="278" max="278" width="15" style="31" customWidth="1"/>
    <col min="279" max="279" width="16.7109375" style="31" bestFit="1" customWidth="1"/>
    <col min="280" max="512" width="9.140625" style="31"/>
    <col min="513" max="513" width="42.85546875" style="31" bestFit="1" customWidth="1"/>
    <col min="514" max="515" width="9.140625" style="31"/>
    <col min="516" max="516" width="14.7109375" style="31" customWidth="1"/>
    <col min="517" max="517" width="1.7109375" style="31" customWidth="1"/>
    <col min="518" max="518" width="15" style="31" customWidth="1"/>
    <col min="519" max="519" width="2.140625" style="31" customWidth="1"/>
    <col min="520" max="520" width="9.140625" style="31"/>
    <col min="521" max="521" width="2" style="31" customWidth="1"/>
    <col min="522" max="522" width="9.140625" style="31"/>
    <col min="523" max="523" width="2.28515625" style="31" customWidth="1"/>
    <col min="524" max="524" width="9.140625" style="31"/>
    <col min="525" max="525" width="1.5703125" style="31" customWidth="1"/>
    <col min="526" max="526" width="9.140625" style="31"/>
    <col min="527" max="527" width="1.85546875" style="31" customWidth="1"/>
    <col min="528" max="528" width="14.140625" style="31" customWidth="1"/>
    <col min="529" max="529" width="1.85546875" style="31" customWidth="1"/>
    <col min="530" max="530" width="13.5703125" style="31" customWidth="1"/>
    <col min="531" max="531" width="1.85546875" style="31" customWidth="1"/>
    <col min="532" max="532" width="10.85546875" style="31" customWidth="1"/>
    <col min="533" max="533" width="2" style="31" customWidth="1"/>
    <col min="534" max="534" width="15" style="31" customWidth="1"/>
    <col min="535" max="535" width="16.7109375" style="31" bestFit="1" customWidth="1"/>
    <col min="536" max="768" width="9.140625" style="31"/>
    <col min="769" max="769" width="42.85546875" style="31" bestFit="1" customWidth="1"/>
    <col min="770" max="771" width="9.140625" style="31"/>
    <col min="772" max="772" width="14.7109375" style="31" customWidth="1"/>
    <col min="773" max="773" width="1.7109375" style="31" customWidth="1"/>
    <col min="774" max="774" width="15" style="31" customWidth="1"/>
    <col min="775" max="775" width="2.140625" style="31" customWidth="1"/>
    <col min="776" max="776" width="9.140625" style="31"/>
    <col min="777" max="777" width="2" style="31" customWidth="1"/>
    <col min="778" max="778" width="9.140625" style="31"/>
    <col min="779" max="779" width="2.28515625" style="31" customWidth="1"/>
    <col min="780" max="780" width="9.140625" style="31"/>
    <col min="781" max="781" width="1.5703125" style="31" customWidth="1"/>
    <col min="782" max="782" width="9.140625" style="31"/>
    <col min="783" max="783" width="1.85546875" style="31" customWidth="1"/>
    <col min="784" max="784" width="14.140625" style="31" customWidth="1"/>
    <col min="785" max="785" width="1.85546875" style="31" customWidth="1"/>
    <col min="786" max="786" width="13.5703125" style="31" customWidth="1"/>
    <col min="787" max="787" width="1.85546875" style="31" customWidth="1"/>
    <col min="788" max="788" width="10.85546875" style="31" customWidth="1"/>
    <col min="789" max="789" width="2" style="31" customWidth="1"/>
    <col min="790" max="790" width="15" style="31" customWidth="1"/>
    <col min="791" max="791" width="16.7109375" style="31" bestFit="1" customWidth="1"/>
    <col min="792" max="1024" width="9.140625" style="31"/>
    <col min="1025" max="1025" width="42.85546875" style="31" bestFit="1" customWidth="1"/>
    <col min="1026" max="1027" width="9.140625" style="31"/>
    <col min="1028" max="1028" width="14.7109375" style="31" customWidth="1"/>
    <col min="1029" max="1029" width="1.7109375" style="31" customWidth="1"/>
    <col min="1030" max="1030" width="15" style="31" customWidth="1"/>
    <col min="1031" max="1031" width="2.140625" style="31" customWidth="1"/>
    <col min="1032" max="1032" width="9.140625" style="31"/>
    <col min="1033" max="1033" width="2" style="31" customWidth="1"/>
    <col min="1034" max="1034" width="9.140625" style="31"/>
    <col min="1035" max="1035" width="2.28515625" style="31" customWidth="1"/>
    <col min="1036" max="1036" width="9.140625" style="31"/>
    <col min="1037" max="1037" width="1.5703125" style="31" customWidth="1"/>
    <col min="1038" max="1038" width="9.140625" style="31"/>
    <col min="1039" max="1039" width="1.85546875" style="31" customWidth="1"/>
    <col min="1040" max="1040" width="14.140625" style="31" customWidth="1"/>
    <col min="1041" max="1041" width="1.85546875" style="31" customWidth="1"/>
    <col min="1042" max="1042" width="13.5703125" style="31" customWidth="1"/>
    <col min="1043" max="1043" width="1.85546875" style="31" customWidth="1"/>
    <col min="1044" max="1044" width="10.85546875" style="31" customWidth="1"/>
    <col min="1045" max="1045" width="2" style="31" customWidth="1"/>
    <col min="1046" max="1046" width="15" style="31" customWidth="1"/>
    <col min="1047" max="1047" width="16.7109375" style="31" bestFit="1" customWidth="1"/>
    <col min="1048" max="1280" width="9.140625" style="31"/>
    <col min="1281" max="1281" width="42.85546875" style="31" bestFit="1" customWidth="1"/>
    <col min="1282" max="1283" width="9.140625" style="31"/>
    <col min="1284" max="1284" width="14.7109375" style="31" customWidth="1"/>
    <col min="1285" max="1285" width="1.7109375" style="31" customWidth="1"/>
    <col min="1286" max="1286" width="15" style="31" customWidth="1"/>
    <col min="1287" max="1287" width="2.140625" style="31" customWidth="1"/>
    <col min="1288" max="1288" width="9.140625" style="31"/>
    <col min="1289" max="1289" width="2" style="31" customWidth="1"/>
    <col min="1290" max="1290" width="9.140625" style="31"/>
    <col min="1291" max="1291" width="2.28515625" style="31" customWidth="1"/>
    <col min="1292" max="1292" width="9.140625" style="31"/>
    <col min="1293" max="1293" width="1.5703125" style="31" customWidth="1"/>
    <col min="1294" max="1294" width="9.140625" style="31"/>
    <col min="1295" max="1295" width="1.85546875" style="31" customWidth="1"/>
    <col min="1296" max="1296" width="14.140625" style="31" customWidth="1"/>
    <col min="1297" max="1297" width="1.85546875" style="31" customWidth="1"/>
    <col min="1298" max="1298" width="13.5703125" style="31" customWidth="1"/>
    <col min="1299" max="1299" width="1.85546875" style="31" customWidth="1"/>
    <col min="1300" max="1300" width="10.85546875" style="31" customWidth="1"/>
    <col min="1301" max="1301" width="2" style="31" customWidth="1"/>
    <col min="1302" max="1302" width="15" style="31" customWidth="1"/>
    <col min="1303" max="1303" width="16.7109375" style="31" bestFit="1" customWidth="1"/>
    <col min="1304" max="1536" width="9.140625" style="31"/>
    <col min="1537" max="1537" width="42.85546875" style="31" bestFit="1" customWidth="1"/>
    <col min="1538" max="1539" width="9.140625" style="31"/>
    <col min="1540" max="1540" width="14.7109375" style="31" customWidth="1"/>
    <col min="1541" max="1541" width="1.7109375" style="31" customWidth="1"/>
    <col min="1542" max="1542" width="15" style="31" customWidth="1"/>
    <col min="1543" max="1543" width="2.140625" style="31" customWidth="1"/>
    <col min="1544" max="1544" width="9.140625" style="31"/>
    <col min="1545" max="1545" width="2" style="31" customWidth="1"/>
    <col min="1546" max="1546" width="9.140625" style="31"/>
    <col min="1547" max="1547" width="2.28515625" style="31" customWidth="1"/>
    <col min="1548" max="1548" width="9.140625" style="31"/>
    <col min="1549" max="1549" width="1.5703125" style="31" customWidth="1"/>
    <col min="1550" max="1550" width="9.140625" style="31"/>
    <col min="1551" max="1551" width="1.85546875" style="31" customWidth="1"/>
    <col min="1552" max="1552" width="14.140625" style="31" customWidth="1"/>
    <col min="1553" max="1553" width="1.85546875" style="31" customWidth="1"/>
    <col min="1554" max="1554" width="13.5703125" style="31" customWidth="1"/>
    <col min="1555" max="1555" width="1.85546875" style="31" customWidth="1"/>
    <col min="1556" max="1556" width="10.85546875" style="31" customWidth="1"/>
    <col min="1557" max="1557" width="2" style="31" customWidth="1"/>
    <col min="1558" max="1558" width="15" style="31" customWidth="1"/>
    <col min="1559" max="1559" width="16.7109375" style="31" bestFit="1" customWidth="1"/>
    <col min="1560" max="1792" width="9.140625" style="31"/>
    <col min="1793" max="1793" width="42.85546875" style="31" bestFit="1" customWidth="1"/>
    <col min="1794" max="1795" width="9.140625" style="31"/>
    <col min="1796" max="1796" width="14.7109375" style="31" customWidth="1"/>
    <col min="1797" max="1797" width="1.7109375" style="31" customWidth="1"/>
    <col min="1798" max="1798" width="15" style="31" customWidth="1"/>
    <col min="1799" max="1799" width="2.140625" style="31" customWidth="1"/>
    <col min="1800" max="1800" width="9.140625" style="31"/>
    <col min="1801" max="1801" width="2" style="31" customWidth="1"/>
    <col min="1802" max="1802" width="9.140625" style="31"/>
    <col min="1803" max="1803" width="2.28515625" style="31" customWidth="1"/>
    <col min="1804" max="1804" width="9.140625" style="31"/>
    <col min="1805" max="1805" width="1.5703125" style="31" customWidth="1"/>
    <col min="1806" max="1806" width="9.140625" style="31"/>
    <col min="1807" max="1807" width="1.85546875" style="31" customWidth="1"/>
    <col min="1808" max="1808" width="14.140625" style="31" customWidth="1"/>
    <col min="1809" max="1809" width="1.85546875" style="31" customWidth="1"/>
    <col min="1810" max="1810" width="13.5703125" style="31" customWidth="1"/>
    <col min="1811" max="1811" width="1.85546875" style="31" customWidth="1"/>
    <col min="1812" max="1812" width="10.85546875" style="31" customWidth="1"/>
    <col min="1813" max="1813" width="2" style="31" customWidth="1"/>
    <col min="1814" max="1814" width="15" style="31" customWidth="1"/>
    <col min="1815" max="1815" width="16.7109375" style="31" bestFit="1" customWidth="1"/>
    <col min="1816" max="2048" width="9.140625" style="31"/>
    <col min="2049" max="2049" width="42.85546875" style="31" bestFit="1" customWidth="1"/>
    <col min="2050" max="2051" width="9.140625" style="31"/>
    <col min="2052" max="2052" width="14.7109375" style="31" customWidth="1"/>
    <col min="2053" max="2053" width="1.7109375" style="31" customWidth="1"/>
    <col min="2054" max="2054" width="15" style="31" customWidth="1"/>
    <col min="2055" max="2055" width="2.140625" style="31" customWidth="1"/>
    <col min="2056" max="2056" width="9.140625" style="31"/>
    <col min="2057" max="2057" width="2" style="31" customWidth="1"/>
    <col min="2058" max="2058" width="9.140625" style="31"/>
    <col min="2059" max="2059" width="2.28515625" style="31" customWidth="1"/>
    <col min="2060" max="2060" width="9.140625" style="31"/>
    <col min="2061" max="2061" width="1.5703125" style="31" customWidth="1"/>
    <col min="2062" max="2062" width="9.140625" style="31"/>
    <col min="2063" max="2063" width="1.85546875" style="31" customWidth="1"/>
    <col min="2064" max="2064" width="14.140625" style="31" customWidth="1"/>
    <col min="2065" max="2065" width="1.85546875" style="31" customWidth="1"/>
    <col min="2066" max="2066" width="13.5703125" style="31" customWidth="1"/>
    <col min="2067" max="2067" width="1.85546875" style="31" customWidth="1"/>
    <col min="2068" max="2068" width="10.85546875" style="31" customWidth="1"/>
    <col min="2069" max="2069" width="2" style="31" customWidth="1"/>
    <col min="2070" max="2070" width="15" style="31" customWidth="1"/>
    <col min="2071" max="2071" width="16.7109375" style="31" bestFit="1" customWidth="1"/>
    <col min="2072" max="2304" width="9.140625" style="31"/>
    <col min="2305" max="2305" width="42.85546875" style="31" bestFit="1" customWidth="1"/>
    <col min="2306" max="2307" width="9.140625" style="31"/>
    <col min="2308" max="2308" width="14.7109375" style="31" customWidth="1"/>
    <col min="2309" max="2309" width="1.7109375" style="31" customWidth="1"/>
    <col min="2310" max="2310" width="15" style="31" customWidth="1"/>
    <col min="2311" max="2311" width="2.140625" style="31" customWidth="1"/>
    <col min="2312" max="2312" width="9.140625" style="31"/>
    <col min="2313" max="2313" width="2" style="31" customWidth="1"/>
    <col min="2314" max="2314" width="9.140625" style="31"/>
    <col min="2315" max="2315" width="2.28515625" style="31" customWidth="1"/>
    <col min="2316" max="2316" width="9.140625" style="31"/>
    <col min="2317" max="2317" width="1.5703125" style="31" customWidth="1"/>
    <col min="2318" max="2318" width="9.140625" style="31"/>
    <col min="2319" max="2319" width="1.85546875" style="31" customWidth="1"/>
    <col min="2320" max="2320" width="14.140625" style="31" customWidth="1"/>
    <col min="2321" max="2321" width="1.85546875" style="31" customWidth="1"/>
    <col min="2322" max="2322" width="13.5703125" style="31" customWidth="1"/>
    <col min="2323" max="2323" width="1.85546875" style="31" customWidth="1"/>
    <col min="2324" max="2324" width="10.85546875" style="31" customWidth="1"/>
    <col min="2325" max="2325" width="2" style="31" customWidth="1"/>
    <col min="2326" max="2326" width="15" style="31" customWidth="1"/>
    <col min="2327" max="2327" width="16.7109375" style="31" bestFit="1" customWidth="1"/>
    <col min="2328" max="2560" width="9.140625" style="31"/>
    <col min="2561" max="2561" width="42.85546875" style="31" bestFit="1" customWidth="1"/>
    <col min="2562" max="2563" width="9.140625" style="31"/>
    <col min="2564" max="2564" width="14.7109375" style="31" customWidth="1"/>
    <col min="2565" max="2565" width="1.7109375" style="31" customWidth="1"/>
    <col min="2566" max="2566" width="15" style="31" customWidth="1"/>
    <col min="2567" max="2567" width="2.140625" style="31" customWidth="1"/>
    <col min="2568" max="2568" width="9.140625" style="31"/>
    <col min="2569" max="2569" width="2" style="31" customWidth="1"/>
    <col min="2570" max="2570" width="9.140625" style="31"/>
    <col min="2571" max="2571" width="2.28515625" style="31" customWidth="1"/>
    <col min="2572" max="2572" width="9.140625" style="31"/>
    <col min="2573" max="2573" width="1.5703125" style="31" customWidth="1"/>
    <col min="2574" max="2574" width="9.140625" style="31"/>
    <col min="2575" max="2575" width="1.85546875" style="31" customWidth="1"/>
    <col min="2576" max="2576" width="14.140625" style="31" customWidth="1"/>
    <col min="2577" max="2577" width="1.85546875" style="31" customWidth="1"/>
    <col min="2578" max="2578" width="13.5703125" style="31" customWidth="1"/>
    <col min="2579" max="2579" width="1.85546875" style="31" customWidth="1"/>
    <col min="2580" max="2580" width="10.85546875" style="31" customWidth="1"/>
    <col min="2581" max="2581" width="2" style="31" customWidth="1"/>
    <col min="2582" max="2582" width="15" style="31" customWidth="1"/>
    <col min="2583" max="2583" width="16.7109375" style="31" bestFit="1" customWidth="1"/>
    <col min="2584" max="2816" width="9.140625" style="31"/>
    <col min="2817" max="2817" width="42.85546875" style="31" bestFit="1" customWidth="1"/>
    <col min="2818" max="2819" width="9.140625" style="31"/>
    <col min="2820" max="2820" width="14.7109375" style="31" customWidth="1"/>
    <col min="2821" max="2821" width="1.7109375" style="31" customWidth="1"/>
    <col min="2822" max="2822" width="15" style="31" customWidth="1"/>
    <col min="2823" max="2823" width="2.140625" style="31" customWidth="1"/>
    <col min="2824" max="2824" width="9.140625" style="31"/>
    <col min="2825" max="2825" width="2" style="31" customWidth="1"/>
    <col min="2826" max="2826" width="9.140625" style="31"/>
    <col min="2827" max="2827" width="2.28515625" style="31" customWidth="1"/>
    <col min="2828" max="2828" width="9.140625" style="31"/>
    <col min="2829" max="2829" width="1.5703125" style="31" customWidth="1"/>
    <col min="2830" max="2830" width="9.140625" style="31"/>
    <col min="2831" max="2831" width="1.85546875" style="31" customWidth="1"/>
    <col min="2832" max="2832" width="14.140625" style="31" customWidth="1"/>
    <col min="2833" max="2833" width="1.85546875" style="31" customWidth="1"/>
    <col min="2834" max="2834" width="13.5703125" style="31" customWidth="1"/>
    <col min="2835" max="2835" width="1.85546875" style="31" customWidth="1"/>
    <col min="2836" max="2836" width="10.85546875" style="31" customWidth="1"/>
    <col min="2837" max="2837" width="2" style="31" customWidth="1"/>
    <col min="2838" max="2838" width="15" style="31" customWidth="1"/>
    <col min="2839" max="2839" width="16.7109375" style="31" bestFit="1" customWidth="1"/>
    <col min="2840" max="3072" width="9.140625" style="31"/>
    <col min="3073" max="3073" width="42.85546875" style="31" bestFit="1" customWidth="1"/>
    <col min="3074" max="3075" width="9.140625" style="31"/>
    <col min="3076" max="3076" width="14.7109375" style="31" customWidth="1"/>
    <col min="3077" max="3077" width="1.7109375" style="31" customWidth="1"/>
    <col min="3078" max="3078" width="15" style="31" customWidth="1"/>
    <col min="3079" max="3079" width="2.140625" style="31" customWidth="1"/>
    <col min="3080" max="3080" width="9.140625" style="31"/>
    <col min="3081" max="3081" width="2" style="31" customWidth="1"/>
    <col min="3082" max="3082" width="9.140625" style="31"/>
    <col min="3083" max="3083" width="2.28515625" style="31" customWidth="1"/>
    <col min="3084" max="3084" width="9.140625" style="31"/>
    <col min="3085" max="3085" width="1.5703125" style="31" customWidth="1"/>
    <col min="3086" max="3086" width="9.140625" style="31"/>
    <col min="3087" max="3087" width="1.85546875" style="31" customWidth="1"/>
    <col min="3088" max="3088" width="14.140625" style="31" customWidth="1"/>
    <col min="3089" max="3089" width="1.85546875" style="31" customWidth="1"/>
    <col min="3090" max="3090" width="13.5703125" style="31" customWidth="1"/>
    <col min="3091" max="3091" width="1.85546875" style="31" customWidth="1"/>
    <col min="3092" max="3092" width="10.85546875" style="31" customWidth="1"/>
    <col min="3093" max="3093" width="2" style="31" customWidth="1"/>
    <col min="3094" max="3094" width="15" style="31" customWidth="1"/>
    <col min="3095" max="3095" width="16.7109375" style="31" bestFit="1" customWidth="1"/>
    <col min="3096" max="3328" width="9.140625" style="31"/>
    <col min="3329" max="3329" width="42.85546875" style="31" bestFit="1" customWidth="1"/>
    <col min="3330" max="3331" width="9.140625" style="31"/>
    <col min="3332" max="3332" width="14.7109375" style="31" customWidth="1"/>
    <col min="3333" max="3333" width="1.7109375" style="31" customWidth="1"/>
    <col min="3334" max="3334" width="15" style="31" customWidth="1"/>
    <col min="3335" max="3335" width="2.140625" style="31" customWidth="1"/>
    <col min="3336" max="3336" width="9.140625" style="31"/>
    <col min="3337" max="3337" width="2" style="31" customWidth="1"/>
    <col min="3338" max="3338" width="9.140625" style="31"/>
    <col min="3339" max="3339" width="2.28515625" style="31" customWidth="1"/>
    <col min="3340" max="3340" width="9.140625" style="31"/>
    <col min="3341" max="3341" width="1.5703125" style="31" customWidth="1"/>
    <col min="3342" max="3342" width="9.140625" style="31"/>
    <col min="3343" max="3343" width="1.85546875" style="31" customWidth="1"/>
    <col min="3344" max="3344" width="14.140625" style="31" customWidth="1"/>
    <col min="3345" max="3345" width="1.85546875" style="31" customWidth="1"/>
    <col min="3346" max="3346" width="13.5703125" style="31" customWidth="1"/>
    <col min="3347" max="3347" width="1.85546875" style="31" customWidth="1"/>
    <col min="3348" max="3348" width="10.85546875" style="31" customWidth="1"/>
    <col min="3349" max="3349" width="2" style="31" customWidth="1"/>
    <col min="3350" max="3350" width="15" style="31" customWidth="1"/>
    <col min="3351" max="3351" width="16.7109375" style="31" bestFit="1" customWidth="1"/>
    <col min="3352" max="3584" width="9.140625" style="31"/>
    <col min="3585" max="3585" width="42.85546875" style="31" bestFit="1" customWidth="1"/>
    <col min="3586" max="3587" width="9.140625" style="31"/>
    <col min="3588" max="3588" width="14.7109375" style="31" customWidth="1"/>
    <col min="3589" max="3589" width="1.7109375" style="31" customWidth="1"/>
    <col min="3590" max="3590" width="15" style="31" customWidth="1"/>
    <col min="3591" max="3591" width="2.140625" style="31" customWidth="1"/>
    <col min="3592" max="3592" width="9.140625" style="31"/>
    <col min="3593" max="3593" width="2" style="31" customWidth="1"/>
    <col min="3594" max="3594" width="9.140625" style="31"/>
    <col min="3595" max="3595" width="2.28515625" style="31" customWidth="1"/>
    <col min="3596" max="3596" width="9.140625" style="31"/>
    <col min="3597" max="3597" width="1.5703125" style="31" customWidth="1"/>
    <col min="3598" max="3598" width="9.140625" style="31"/>
    <col min="3599" max="3599" width="1.85546875" style="31" customWidth="1"/>
    <col min="3600" max="3600" width="14.140625" style="31" customWidth="1"/>
    <col min="3601" max="3601" width="1.85546875" style="31" customWidth="1"/>
    <col min="3602" max="3602" width="13.5703125" style="31" customWidth="1"/>
    <col min="3603" max="3603" width="1.85546875" style="31" customWidth="1"/>
    <col min="3604" max="3604" width="10.85546875" style="31" customWidth="1"/>
    <col min="3605" max="3605" width="2" style="31" customWidth="1"/>
    <col min="3606" max="3606" width="15" style="31" customWidth="1"/>
    <col min="3607" max="3607" width="16.7109375" style="31" bestFit="1" customWidth="1"/>
    <col min="3608" max="3840" width="9.140625" style="31"/>
    <col min="3841" max="3841" width="42.85546875" style="31" bestFit="1" customWidth="1"/>
    <col min="3842" max="3843" width="9.140625" style="31"/>
    <col min="3844" max="3844" width="14.7109375" style="31" customWidth="1"/>
    <col min="3845" max="3845" width="1.7109375" style="31" customWidth="1"/>
    <col min="3846" max="3846" width="15" style="31" customWidth="1"/>
    <col min="3847" max="3847" width="2.140625" style="31" customWidth="1"/>
    <col min="3848" max="3848" width="9.140625" style="31"/>
    <col min="3849" max="3849" width="2" style="31" customWidth="1"/>
    <col min="3850" max="3850" width="9.140625" style="31"/>
    <col min="3851" max="3851" width="2.28515625" style="31" customWidth="1"/>
    <col min="3852" max="3852" width="9.140625" style="31"/>
    <col min="3853" max="3853" width="1.5703125" style="31" customWidth="1"/>
    <col min="3854" max="3854" width="9.140625" style="31"/>
    <col min="3855" max="3855" width="1.85546875" style="31" customWidth="1"/>
    <col min="3856" max="3856" width="14.140625" style="31" customWidth="1"/>
    <col min="3857" max="3857" width="1.85546875" style="31" customWidth="1"/>
    <col min="3858" max="3858" width="13.5703125" style="31" customWidth="1"/>
    <col min="3859" max="3859" width="1.85546875" style="31" customWidth="1"/>
    <col min="3860" max="3860" width="10.85546875" style="31" customWidth="1"/>
    <col min="3861" max="3861" width="2" style="31" customWidth="1"/>
    <col min="3862" max="3862" width="15" style="31" customWidth="1"/>
    <col min="3863" max="3863" width="16.7109375" style="31" bestFit="1" customWidth="1"/>
    <col min="3864" max="4096" width="9.140625" style="31"/>
    <col min="4097" max="4097" width="42.85546875" style="31" bestFit="1" customWidth="1"/>
    <col min="4098" max="4099" width="9.140625" style="31"/>
    <col min="4100" max="4100" width="14.7109375" style="31" customWidth="1"/>
    <col min="4101" max="4101" width="1.7109375" style="31" customWidth="1"/>
    <col min="4102" max="4102" width="15" style="31" customWidth="1"/>
    <col min="4103" max="4103" width="2.140625" style="31" customWidth="1"/>
    <col min="4104" max="4104" width="9.140625" style="31"/>
    <col min="4105" max="4105" width="2" style="31" customWidth="1"/>
    <col min="4106" max="4106" width="9.140625" style="31"/>
    <col min="4107" max="4107" width="2.28515625" style="31" customWidth="1"/>
    <col min="4108" max="4108" width="9.140625" style="31"/>
    <col min="4109" max="4109" width="1.5703125" style="31" customWidth="1"/>
    <col min="4110" max="4110" width="9.140625" style="31"/>
    <col min="4111" max="4111" width="1.85546875" style="31" customWidth="1"/>
    <col min="4112" max="4112" width="14.140625" style="31" customWidth="1"/>
    <col min="4113" max="4113" width="1.85546875" style="31" customWidth="1"/>
    <col min="4114" max="4114" width="13.5703125" style="31" customWidth="1"/>
    <col min="4115" max="4115" width="1.85546875" style="31" customWidth="1"/>
    <col min="4116" max="4116" width="10.85546875" style="31" customWidth="1"/>
    <col min="4117" max="4117" width="2" style="31" customWidth="1"/>
    <col min="4118" max="4118" width="15" style="31" customWidth="1"/>
    <col min="4119" max="4119" width="16.7109375" style="31" bestFit="1" customWidth="1"/>
    <col min="4120" max="4352" width="9.140625" style="31"/>
    <col min="4353" max="4353" width="42.85546875" style="31" bestFit="1" customWidth="1"/>
    <col min="4354" max="4355" width="9.140625" style="31"/>
    <col min="4356" max="4356" width="14.7109375" style="31" customWidth="1"/>
    <col min="4357" max="4357" width="1.7109375" style="31" customWidth="1"/>
    <col min="4358" max="4358" width="15" style="31" customWidth="1"/>
    <col min="4359" max="4359" width="2.140625" style="31" customWidth="1"/>
    <col min="4360" max="4360" width="9.140625" style="31"/>
    <col min="4361" max="4361" width="2" style="31" customWidth="1"/>
    <col min="4362" max="4362" width="9.140625" style="31"/>
    <col min="4363" max="4363" width="2.28515625" style="31" customWidth="1"/>
    <col min="4364" max="4364" width="9.140625" style="31"/>
    <col min="4365" max="4365" width="1.5703125" style="31" customWidth="1"/>
    <col min="4366" max="4366" width="9.140625" style="31"/>
    <col min="4367" max="4367" width="1.85546875" style="31" customWidth="1"/>
    <col min="4368" max="4368" width="14.140625" style="31" customWidth="1"/>
    <col min="4369" max="4369" width="1.85546875" style="31" customWidth="1"/>
    <col min="4370" max="4370" width="13.5703125" style="31" customWidth="1"/>
    <col min="4371" max="4371" width="1.85546875" style="31" customWidth="1"/>
    <col min="4372" max="4372" width="10.85546875" style="31" customWidth="1"/>
    <col min="4373" max="4373" width="2" style="31" customWidth="1"/>
    <col min="4374" max="4374" width="15" style="31" customWidth="1"/>
    <col min="4375" max="4375" width="16.7109375" style="31" bestFit="1" customWidth="1"/>
    <col min="4376" max="4608" width="9.140625" style="31"/>
    <col min="4609" max="4609" width="42.85546875" style="31" bestFit="1" customWidth="1"/>
    <col min="4610" max="4611" width="9.140625" style="31"/>
    <col min="4612" max="4612" width="14.7109375" style="31" customWidth="1"/>
    <col min="4613" max="4613" width="1.7109375" style="31" customWidth="1"/>
    <col min="4614" max="4614" width="15" style="31" customWidth="1"/>
    <col min="4615" max="4615" width="2.140625" style="31" customWidth="1"/>
    <col min="4616" max="4616" width="9.140625" style="31"/>
    <col min="4617" max="4617" width="2" style="31" customWidth="1"/>
    <col min="4618" max="4618" width="9.140625" style="31"/>
    <col min="4619" max="4619" width="2.28515625" style="31" customWidth="1"/>
    <col min="4620" max="4620" width="9.140625" style="31"/>
    <col min="4621" max="4621" width="1.5703125" style="31" customWidth="1"/>
    <col min="4622" max="4622" width="9.140625" style="31"/>
    <col min="4623" max="4623" width="1.85546875" style="31" customWidth="1"/>
    <col min="4624" max="4624" width="14.140625" style="31" customWidth="1"/>
    <col min="4625" max="4625" width="1.85546875" style="31" customWidth="1"/>
    <col min="4626" max="4626" width="13.5703125" style="31" customWidth="1"/>
    <col min="4627" max="4627" width="1.85546875" style="31" customWidth="1"/>
    <col min="4628" max="4628" width="10.85546875" style="31" customWidth="1"/>
    <col min="4629" max="4629" width="2" style="31" customWidth="1"/>
    <col min="4630" max="4630" width="15" style="31" customWidth="1"/>
    <col min="4631" max="4631" width="16.7109375" style="31" bestFit="1" customWidth="1"/>
    <col min="4632" max="4864" width="9.140625" style="31"/>
    <col min="4865" max="4865" width="42.85546875" style="31" bestFit="1" customWidth="1"/>
    <col min="4866" max="4867" width="9.140625" style="31"/>
    <col min="4868" max="4868" width="14.7109375" style="31" customWidth="1"/>
    <col min="4869" max="4869" width="1.7109375" style="31" customWidth="1"/>
    <col min="4870" max="4870" width="15" style="31" customWidth="1"/>
    <col min="4871" max="4871" width="2.140625" style="31" customWidth="1"/>
    <col min="4872" max="4872" width="9.140625" style="31"/>
    <col min="4873" max="4873" width="2" style="31" customWidth="1"/>
    <col min="4874" max="4874" width="9.140625" style="31"/>
    <col min="4875" max="4875" width="2.28515625" style="31" customWidth="1"/>
    <col min="4876" max="4876" width="9.140625" style="31"/>
    <col min="4877" max="4877" width="1.5703125" style="31" customWidth="1"/>
    <col min="4878" max="4878" width="9.140625" style="31"/>
    <col min="4879" max="4879" width="1.85546875" style="31" customWidth="1"/>
    <col min="4880" max="4880" width="14.140625" style="31" customWidth="1"/>
    <col min="4881" max="4881" width="1.85546875" style="31" customWidth="1"/>
    <col min="4882" max="4882" width="13.5703125" style="31" customWidth="1"/>
    <col min="4883" max="4883" width="1.85546875" style="31" customWidth="1"/>
    <col min="4884" max="4884" width="10.85546875" style="31" customWidth="1"/>
    <col min="4885" max="4885" width="2" style="31" customWidth="1"/>
    <col min="4886" max="4886" width="15" style="31" customWidth="1"/>
    <col min="4887" max="4887" width="16.7109375" style="31" bestFit="1" customWidth="1"/>
    <col min="4888" max="5120" width="9.140625" style="31"/>
    <col min="5121" max="5121" width="42.85546875" style="31" bestFit="1" customWidth="1"/>
    <col min="5122" max="5123" width="9.140625" style="31"/>
    <col min="5124" max="5124" width="14.7109375" style="31" customWidth="1"/>
    <col min="5125" max="5125" width="1.7109375" style="31" customWidth="1"/>
    <col min="5126" max="5126" width="15" style="31" customWidth="1"/>
    <col min="5127" max="5127" width="2.140625" style="31" customWidth="1"/>
    <col min="5128" max="5128" width="9.140625" style="31"/>
    <col min="5129" max="5129" width="2" style="31" customWidth="1"/>
    <col min="5130" max="5130" width="9.140625" style="31"/>
    <col min="5131" max="5131" width="2.28515625" style="31" customWidth="1"/>
    <col min="5132" max="5132" width="9.140625" style="31"/>
    <col min="5133" max="5133" width="1.5703125" style="31" customWidth="1"/>
    <col min="5134" max="5134" width="9.140625" style="31"/>
    <col min="5135" max="5135" width="1.85546875" style="31" customWidth="1"/>
    <col min="5136" max="5136" width="14.140625" style="31" customWidth="1"/>
    <col min="5137" max="5137" width="1.85546875" style="31" customWidth="1"/>
    <col min="5138" max="5138" width="13.5703125" style="31" customWidth="1"/>
    <col min="5139" max="5139" width="1.85546875" style="31" customWidth="1"/>
    <col min="5140" max="5140" width="10.85546875" style="31" customWidth="1"/>
    <col min="5141" max="5141" width="2" style="31" customWidth="1"/>
    <col min="5142" max="5142" width="15" style="31" customWidth="1"/>
    <col min="5143" max="5143" width="16.7109375" style="31" bestFit="1" customWidth="1"/>
    <col min="5144" max="5376" width="9.140625" style="31"/>
    <col min="5377" max="5377" width="42.85546875" style="31" bestFit="1" customWidth="1"/>
    <col min="5378" max="5379" width="9.140625" style="31"/>
    <col min="5380" max="5380" width="14.7109375" style="31" customWidth="1"/>
    <col min="5381" max="5381" width="1.7109375" style="31" customWidth="1"/>
    <col min="5382" max="5382" width="15" style="31" customWidth="1"/>
    <col min="5383" max="5383" width="2.140625" style="31" customWidth="1"/>
    <col min="5384" max="5384" width="9.140625" style="31"/>
    <col min="5385" max="5385" width="2" style="31" customWidth="1"/>
    <col min="5386" max="5386" width="9.140625" style="31"/>
    <col min="5387" max="5387" width="2.28515625" style="31" customWidth="1"/>
    <col min="5388" max="5388" width="9.140625" style="31"/>
    <col min="5389" max="5389" width="1.5703125" style="31" customWidth="1"/>
    <col min="5390" max="5390" width="9.140625" style="31"/>
    <col min="5391" max="5391" width="1.85546875" style="31" customWidth="1"/>
    <col min="5392" max="5392" width="14.140625" style="31" customWidth="1"/>
    <col min="5393" max="5393" width="1.85546875" style="31" customWidth="1"/>
    <col min="5394" max="5394" width="13.5703125" style="31" customWidth="1"/>
    <col min="5395" max="5395" width="1.85546875" style="31" customWidth="1"/>
    <col min="5396" max="5396" width="10.85546875" style="31" customWidth="1"/>
    <col min="5397" max="5397" width="2" style="31" customWidth="1"/>
    <col min="5398" max="5398" width="15" style="31" customWidth="1"/>
    <col min="5399" max="5399" width="16.7109375" style="31" bestFit="1" customWidth="1"/>
    <col min="5400" max="5632" width="9.140625" style="31"/>
    <col min="5633" max="5633" width="42.85546875" style="31" bestFit="1" customWidth="1"/>
    <col min="5634" max="5635" width="9.140625" style="31"/>
    <col min="5636" max="5636" width="14.7109375" style="31" customWidth="1"/>
    <col min="5637" max="5637" width="1.7109375" style="31" customWidth="1"/>
    <col min="5638" max="5638" width="15" style="31" customWidth="1"/>
    <col min="5639" max="5639" width="2.140625" style="31" customWidth="1"/>
    <col min="5640" max="5640" width="9.140625" style="31"/>
    <col min="5641" max="5641" width="2" style="31" customWidth="1"/>
    <col min="5642" max="5642" width="9.140625" style="31"/>
    <col min="5643" max="5643" width="2.28515625" style="31" customWidth="1"/>
    <col min="5644" max="5644" width="9.140625" style="31"/>
    <col min="5645" max="5645" width="1.5703125" style="31" customWidth="1"/>
    <col min="5646" max="5646" width="9.140625" style="31"/>
    <col min="5647" max="5647" width="1.85546875" style="31" customWidth="1"/>
    <col min="5648" max="5648" width="14.140625" style="31" customWidth="1"/>
    <col min="5649" max="5649" width="1.85546875" style="31" customWidth="1"/>
    <col min="5650" max="5650" width="13.5703125" style="31" customWidth="1"/>
    <col min="5651" max="5651" width="1.85546875" style="31" customWidth="1"/>
    <col min="5652" max="5652" width="10.85546875" style="31" customWidth="1"/>
    <col min="5653" max="5653" width="2" style="31" customWidth="1"/>
    <col min="5654" max="5654" width="15" style="31" customWidth="1"/>
    <col min="5655" max="5655" width="16.7109375" style="31" bestFit="1" customWidth="1"/>
    <col min="5656" max="5888" width="9.140625" style="31"/>
    <col min="5889" max="5889" width="42.85546875" style="31" bestFit="1" customWidth="1"/>
    <col min="5890" max="5891" width="9.140625" style="31"/>
    <col min="5892" max="5892" width="14.7109375" style="31" customWidth="1"/>
    <col min="5893" max="5893" width="1.7109375" style="31" customWidth="1"/>
    <col min="5894" max="5894" width="15" style="31" customWidth="1"/>
    <col min="5895" max="5895" width="2.140625" style="31" customWidth="1"/>
    <col min="5896" max="5896" width="9.140625" style="31"/>
    <col min="5897" max="5897" width="2" style="31" customWidth="1"/>
    <col min="5898" max="5898" width="9.140625" style="31"/>
    <col min="5899" max="5899" width="2.28515625" style="31" customWidth="1"/>
    <col min="5900" max="5900" width="9.140625" style="31"/>
    <col min="5901" max="5901" width="1.5703125" style="31" customWidth="1"/>
    <col min="5902" max="5902" width="9.140625" style="31"/>
    <col min="5903" max="5903" width="1.85546875" style="31" customWidth="1"/>
    <col min="5904" max="5904" width="14.140625" style="31" customWidth="1"/>
    <col min="5905" max="5905" width="1.85546875" style="31" customWidth="1"/>
    <col min="5906" max="5906" width="13.5703125" style="31" customWidth="1"/>
    <col min="5907" max="5907" width="1.85546875" style="31" customWidth="1"/>
    <col min="5908" max="5908" width="10.85546875" style="31" customWidth="1"/>
    <col min="5909" max="5909" width="2" style="31" customWidth="1"/>
    <col min="5910" max="5910" width="15" style="31" customWidth="1"/>
    <col min="5911" max="5911" width="16.7109375" style="31" bestFit="1" customWidth="1"/>
    <col min="5912" max="6144" width="9.140625" style="31"/>
    <col min="6145" max="6145" width="42.85546875" style="31" bestFit="1" customWidth="1"/>
    <col min="6146" max="6147" width="9.140625" style="31"/>
    <col min="6148" max="6148" width="14.7109375" style="31" customWidth="1"/>
    <col min="6149" max="6149" width="1.7109375" style="31" customWidth="1"/>
    <col min="6150" max="6150" width="15" style="31" customWidth="1"/>
    <col min="6151" max="6151" width="2.140625" style="31" customWidth="1"/>
    <col min="6152" max="6152" width="9.140625" style="31"/>
    <col min="6153" max="6153" width="2" style="31" customWidth="1"/>
    <col min="6154" max="6154" width="9.140625" style="31"/>
    <col min="6155" max="6155" width="2.28515625" style="31" customWidth="1"/>
    <col min="6156" max="6156" width="9.140625" style="31"/>
    <col min="6157" max="6157" width="1.5703125" style="31" customWidth="1"/>
    <col min="6158" max="6158" width="9.140625" style="31"/>
    <col min="6159" max="6159" width="1.85546875" style="31" customWidth="1"/>
    <col min="6160" max="6160" width="14.140625" style="31" customWidth="1"/>
    <col min="6161" max="6161" width="1.85546875" style="31" customWidth="1"/>
    <col min="6162" max="6162" width="13.5703125" style="31" customWidth="1"/>
    <col min="6163" max="6163" width="1.85546875" style="31" customWidth="1"/>
    <col min="6164" max="6164" width="10.85546875" style="31" customWidth="1"/>
    <col min="6165" max="6165" width="2" style="31" customWidth="1"/>
    <col min="6166" max="6166" width="15" style="31" customWidth="1"/>
    <col min="6167" max="6167" width="16.7109375" style="31" bestFit="1" customWidth="1"/>
    <col min="6168" max="6400" width="9.140625" style="31"/>
    <col min="6401" max="6401" width="42.85546875" style="31" bestFit="1" customWidth="1"/>
    <col min="6402" max="6403" width="9.140625" style="31"/>
    <col min="6404" max="6404" width="14.7109375" style="31" customWidth="1"/>
    <col min="6405" max="6405" width="1.7109375" style="31" customWidth="1"/>
    <col min="6406" max="6406" width="15" style="31" customWidth="1"/>
    <col min="6407" max="6407" width="2.140625" style="31" customWidth="1"/>
    <col min="6408" max="6408" width="9.140625" style="31"/>
    <col min="6409" max="6409" width="2" style="31" customWidth="1"/>
    <col min="6410" max="6410" width="9.140625" style="31"/>
    <col min="6411" max="6411" width="2.28515625" style="31" customWidth="1"/>
    <col min="6412" max="6412" width="9.140625" style="31"/>
    <col min="6413" max="6413" width="1.5703125" style="31" customWidth="1"/>
    <col min="6414" max="6414" width="9.140625" style="31"/>
    <col min="6415" max="6415" width="1.85546875" style="31" customWidth="1"/>
    <col min="6416" max="6416" width="14.140625" style="31" customWidth="1"/>
    <col min="6417" max="6417" width="1.85546875" style="31" customWidth="1"/>
    <col min="6418" max="6418" width="13.5703125" style="31" customWidth="1"/>
    <col min="6419" max="6419" width="1.85546875" style="31" customWidth="1"/>
    <col min="6420" max="6420" width="10.85546875" style="31" customWidth="1"/>
    <col min="6421" max="6421" width="2" style="31" customWidth="1"/>
    <col min="6422" max="6422" width="15" style="31" customWidth="1"/>
    <col min="6423" max="6423" width="16.7109375" style="31" bestFit="1" customWidth="1"/>
    <col min="6424" max="6656" width="9.140625" style="31"/>
    <col min="6657" max="6657" width="42.85546875" style="31" bestFit="1" customWidth="1"/>
    <col min="6658" max="6659" width="9.140625" style="31"/>
    <col min="6660" max="6660" width="14.7109375" style="31" customWidth="1"/>
    <col min="6661" max="6661" width="1.7109375" style="31" customWidth="1"/>
    <col min="6662" max="6662" width="15" style="31" customWidth="1"/>
    <col min="6663" max="6663" width="2.140625" style="31" customWidth="1"/>
    <col min="6664" max="6664" width="9.140625" style="31"/>
    <col min="6665" max="6665" width="2" style="31" customWidth="1"/>
    <col min="6666" max="6666" width="9.140625" style="31"/>
    <col min="6667" max="6667" width="2.28515625" style="31" customWidth="1"/>
    <col min="6668" max="6668" width="9.140625" style="31"/>
    <col min="6669" max="6669" width="1.5703125" style="31" customWidth="1"/>
    <col min="6670" max="6670" width="9.140625" style="31"/>
    <col min="6671" max="6671" width="1.85546875" style="31" customWidth="1"/>
    <col min="6672" max="6672" width="14.140625" style="31" customWidth="1"/>
    <col min="6673" max="6673" width="1.85546875" style="31" customWidth="1"/>
    <col min="6674" max="6674" width="13.5703125" style="31" customWidth="1"/>
    <col min="6675" max="6675" width="1.85546875" style="31" customWidth="1"/>
    <col min="6676" max="6676" width="10.85546875" style="31" customWidth="1"/>
    <col min="6677" max="6677" width="2" style="31" customWidth="1"/>
    <col min="6678" max="6678" width="15" style="31" customWidth="1"/>
    <col min="6679" max="6679" width="16.7109375" style="31" bestFit="1" customWidth="1"/>
    <col min="6680" max="6912" width="9.140625" style="31"/>
    <col min="6913" max="6913" width="42.85546875" style="31" bestFit="1" customWidth="1"/>
    <col min="6914" max="6915" width="9.140625" style="31"/>
    <col min="6916" max="6916" width="14.7109375" style="31" customWidth="1"/>
    <col min="6917" max="6917" width="1.7109375" style="31" customWidth="1"/>
    <col min="6918" max="6918" width="15" style="31" customWidth="1"/>
    <col min="6919" max="6919" width="2.140625" style="31" customWidth="1"/>
    <col min="6920" max="6920" width="9.140625" style="31"/>
    <col min="6921" max="6921" width="2" style="31" customWidth="1"/>
    <col min="6922" max="6922" width="9.140625" style="31"/>
    <col min="6923" max="6923" width="2.28515625" style="31" customWidth="1"/>
    <col min="6924" max="6924" width="9.140625" style="31"/>
    <col min="6925" max="6925" width="1.5703125" style="31" customWidth="1"/>
    <col min="6926" max="6926" width="9.140625" style="31"/>
    <col min="6927" max="6927" width="1.85546875" style="31" customWidth="1"/>
    <col min="6928" max="6928" width="14.140625" style="31" customWidth="1"/>
    <col min="6929" max="6929" width="1.85546875" style="31" customWidth="1"/>
    <col min="6930" max="6930" width="13.5703125" style="31" customWidth="1"/>
    <col min="6931" max="6931" width="1.85546875" style="31" customWidth="1"/>
    <col min="6932" max="6932" width="10.85546875" style="31" customWidth="1"/>
    <col min="6933" max="6933" width="2" style="31" customWidth="1"/>
    <col min="6934" max="6934" width="15" style="31" customWidth="1"/>
    <col min="6935" max="6935" width="16.7109375" style="31" bestFit="1" customWidth="1"/>
    <col min="6936" max="7168" width="9.140625" style="31"/>
    <col min="7169" max="7169" width="42.85546875" style="31" bestFit="1" customWidth="1"/>
    <col min="7170" max="7171" width="9.140625" style="31"/>
    <col min="7172" max="7172" width="14.7109375" style="31" customWidth="1"/>
    <col min="7173" max="7173" width="1.7109375" style="31" customWidth="1"/>
    <col min="7174" max="7174" width="15" style="31" customWidth="1"/>
    <col min="7175" max="7175" width="2.140625" style="31" customWidth="1"/>
    <col min="7176" max="7176" width="9.140625" style="31"/>
    <col min="7177" max="7177" width="2" style="31" customWidth="1"/>
    <col min="7178" max="7178" width="9.140625" style="31"/>
    <col min="7179" max="7179" width="2.28515625" style="31" customWidth="1"/>
    <col min="7180" max="7180" width="9.140625" style="31"/>
    <col min="7181" max="7181" width="1.5703125" style="31" customWidth="1"/>
    <col min="7182" max="7182" width="9.140625" style="31"/>
    <col min="7183" max="7183" width="1.85546875" style="31" customWidth="1"/>
    <col min="7184" max="7184" width="14.140625" style="31" customWidth="1"/>
    <col min="7185" max="7185" width="1.85546875" style="31" customWidth="1"/>
    <col min="7186" max="7186" width="13.5703125" style="31" customWidth="1"/>
    <col min="7187" max="7187" width="1.85546875" style="31" customWidth="1"/>
    <col min="7188" max="7188" width="10.85546875" style="31" customWidth="1"/>
    <col min="7189" max="7189" width="2" style="31" customWidth="1"/>
    <col min="7190" max="7190" width="15" style="31" customWidth="1"/>
    <col min="7191" max="7191" width="16.7109375" style="31" bestFit="1" customWidth="1"/>
    <col min="7192" max="7424" width="9.140625" style="31"/>
    <col min="7425" max="7425" width="42.85546875" style="31" bestFit="1" customWidth="1"/>
    <col min="7426" max="7427" width="9.140625" style="31"/>
    <col min="7428" max="7428" width="14.7109375" style="31" customWidth="1"/>
    <col min="7429" max="7429" width="1.7109375" style="31" customWidth="1"/>
    <col min="7430" max="7430" width="15" style="31" customWidth="1"/>
    <col min="7431" max="7431" width="2.140625" style="31" customWidth="1"/>
    <col min="7432" max="7432" width="9.140625" style="31"/>
    <col min="7433" max="7433" width="2" style="31" customWidth="1"/>
    <col min="7434" max="7434" width="9.140625" style="31"/>
    <col min="7435" max="7435" width="2.28515625" style="31" customWidth="1"/>
    <col min="7436" max="7436" width="9.140625" style="31"/>
    <col min="7437" max="7437" width="1.5703125" style="31" customWidth="1"/>
    <col min="7438" max="7438" width="9.140625" style="31"/>
    <col min="7439" max="7439" width="1.85546875" style="31" customWidth="1"/>
    <col min="7440" max="7440" width="14.140625" style="31" customWidth="1"/>
    <col min="7441" max="7441" width="1.85546875" style="31" customWidth="1"/>
    <col min="7442" max="7442" width="13.5703125" style="31" customWidth="1"/>
    <col min="7443" max="7443" width="1.85546875" style="31" customWidth="1"/>
    <col min="7444" max="7444" width="10.85546875" style="31" customWidth="1"/>
    <col min="7445" max="7445" width="2" style="31" customWidth="1"/>
    <col min="7446" max="7446" width="15" style="31" customWidth="1"/>
    <col min="7447" max="7447" width="16.7109375" style="31" bestFit="1" customWidth="1"/>
    <col min="7448" max="7680" width="9.140625" style="31"/>
    <col min="7681" max="7681" width="42.85546875" style="31" bestFit="1" customWidth="1"/>
    <col min="7682" max="7683" width="9.140625" style="31"/>
    <col min="7684" max="7684" width="14.7109375" style="31" customWidth="1"/>
    <col min="7685" max="7685" width="1.7109375" style="31" customWidth="1"/>
    <col min="7686" max="7686" width="15" style="31" customWidth="1"/>
    <col min="7687" max="7687" width="2.140625" style="31" customWidth="1"/>
    <col min="7688" max="7688" width="9.140625" style="31"/>
    <col min="7689" max="7689" width="2" style="31" customWidth="1"/>
    <col min="7690" max="7690" width="9.140625" style="31"/>
    <col min="7691" max="7691" width="2.28515625" style="31" customWidth="1"/>
    <col min="7692" max="7692" width="9.140625" style="31"/>
    <col min="7693" max="7693" width="1.5703125" style="31" customWidth="1"/>
    <col min="7694" max="7694" width="9.140625" style="31"/>
    <col min="7695" max="7695" width="1.85546875" style="31" customWidth="1"/>
    <col min="7696" max="7696" width="14.140625" style="31" customWidth="1"/>
    <col min="7697" max="7697" width="1.85546875" style="31" customWidth="1"/>
    <col min="7698" max="7698" width="13.5703125" style="31" customWidth="1"/>
    <col min="7699" max="7699" width="1.85546875" style="31" customWidth="1"/>
    <col min="7700" max="7700" width="10.85546875" style="31" customWidth="1"/>
    <col min="7701" max="7701" width="2" style="31" customWidth="1"/>
    <col min="7702" max="7702" width="15" style="31" customWidth="1"/>
    <col min="7703" max="7703" width="16.7109375" style="31" bestFit="1" customWidth="1"/>
    <col min="7704" max="7936" width="9.140625" style="31"/>
    <col min="7937" max="7937" width="42.85546875" style="31" bestFit="1" customWidth="1"/>
    <col min="7938" max="7939" width="9.140625" style="31"/>
    <col min="7940" max="7940" width="14.7109375" style="31" customWidth="1"/>
    <col min="7941" max="7941" width="1.7109375" style="31" customWidth="1"/>
    <col min="7942" max="7942" width="15" style="31" customWidth="1"/>
    <col min="7943" max="7943" width="2.140625" style="31" customWidth="1"/>
    <col min="7944" max="7944" width="9.140625" style="31"/>
    <col min="7945" max="7945" width="2" style="31" customWidth="1"/>
    <col min="7946" max="7946" width="9.140625" style="31"/>
    <col min="7947" max="7947" width="2.28515625" style="31" customWidth="1"/>
    <col min="7948" max="7948" width="9.140625" style="31"/>
    <col min="7949" max="7949" width="1.5703125" style="31" customWidth="1"/>
    <col min="7950" max="7950" width="9.140625" style="31"/>
    <col min="7951" max="7951" width="1.85546875" style="31" customWidth="1"/>
    <col min="7952" max="7952" width="14.140625" style="31" customWidth="1"/>
    <col min="7953" max="7953" width="1.85546875" style="31" customWidth="1"/>
    <col min="7954" max="7954" width="13.5703125" style="31" customWidth="1"/>
    <col min="7955" max="7955" width="1.85546875" style="31" customWidth="1"/>
    <col min="7956" max="7956" width="10.85546875" style="31" customWidth="1"/>
    <col min="7957" max="7957" width="2" style="31" customWidth="1"/>
    <col min="7958" max="7958" width="15" style="31" customWidth="1"/>
    <col min="7959" max="7959" width="16.7109375" style="31" bestFit="1" customWidth="1"/>
    <col min="7960" max="8192" width="9.140625" style="31"/>
    <col min="8193" max="8193" width="42.85546875" style="31" bestFit="1" customWidth="1"/>
    <col min="8194" max="8195" width="9.140625" style="31"/>
    <col min="8196" max="8196" width="14.7109375" style="31" customWidth="1"/>
    <col min="8197" max="8197" width="1.7109375" style="31" customWidth="1"/>
    <col min="8198" max="8198" width="15" style="31" customWidth="1"/>
    <col min="8199" max="8199" width="2.140625" style="31" customWidth="1"/>
    <col min="8200" max="8200" width="9.140625" style="31"/>
    <col min="8201" max="8201" width="2" style="31" customWidth="1"/>
    <col min="8202" max="8202" width="9.140625" style="31"/>
    <col min="8203" max="8203" width="2.28515625" style="31" customWidth="1"/>
    <col min="8204" max="8204" width="9.140625" style="31"/>
    <col min="8205" max="8205" width="1.5703125" style="31" customWidth="1"/>
    <col min="8206" max="8206" width="9.140625" style="31"/>
    <col min="8207" max="8207" width="1.85546875" style="31" customWidth="1"/>
    <col min="8208" max="8208" width="14.140625" style="31" customWidth="1"/>
    <col min="8209" max="8209" width="1.85546875" style="31" customWidth="1"/>
    <col min="8210" max="8210" width="13.5703125" style="31" customWidth="1"/>
    <col min="8211" max="8211" width="1.85546875" style="31" customWidth="1"/>
    <col min="8212" max="8212" width="10.85546875" style="31" customWidth="1"/>
    <col min="8213" max="8213" width="2" style="31" customWidth="1"/>
    <col min="8214" max="8214" width="15" style="31" customWidth="1"/>
    <col min="8215" max="8215" width="16.7109375" style="31" bestFit="1" customWidth="1"/>
    <col min="8216" max="8448" width="9.140625" style="31"/>
    <col min="8449" max="8449" width="42.85546875" style="31" bestFit="1" customWidth="1"/>
    <col min="8450" max="8451" width="9.140625" style="31"/>
    <col min="8452" max="8452" width="14.7109375" style="31" customWidth="1"/>
    <col min="8453" max="8453" width="1.7109375" style="31" customWidth="1"/>
    <col min="8454" max="8454" width="15" style="31" customWidth="1"/>
    <col min="8455" max="8455" width="2.140625" style="31" customWidth="1"/>
    <col min="8456" max="8456" width="9.140625" style="31"/>
    <col min="8457" max="8457" width="2" style="31" customWidth="1"/>
    <col min="8458" max="8458" width="9.140625" style="31"/>
    <col min="8459" max="8459" width="2.28515625" style="31" customWidth="1"/>
    <col min="8460" max="8460" width="9.140625" style="31"/>
    <col min="8461" max="8461" width="1.5703125" style="31" customWidth="1"/>
    <col min="8462" max="8462" width="9.140625" style="31"/>
    <col min="8463" max="8463" width="1.85546875" style="31" customWidth="1"/>
    <col min="8464" max="8464" width="14.140625" style="31" customWidth="1"/>
    <col min="8465" max="8465" width="1.85546875" style="31" customWidth="1"/>
    <col min="8466" max="8466" width="13.5703125" style="31" customWidth="1"/>
    <col min="8467" max="8467" width="1.85546875" style="31" customWidth="1"/>
    <col min="8468" max="8468" width="10.85546875" style="31" customWidth="1"/>
    <col min="8469" max="8469" width="2" style="31" customWidth="1"/>
    <col min="8470" max="8470" width="15" style="31" customWidth="1"/>
    <col min="8471" max="8471" width="16.7109375" style="31" bestFit="1" customWidth="1"/>
    <col min="8472" max="8704" width="9.140625" style="31"/>
    <col min="8705" max="8705" width="42.85546875" style="31" bestFit="1" customWidth="1"/>
    <col min="8706" max="8707" width="9.140625" style="31"/>
    <col min="8708" max="8708" width="14.7109375" style="31" customWidth="1"/>
    <col min="8709" max="8709" width="1.7109375" style="31" customWidth="1"/>
    <col min="8710" max="8710" width="15" style="31" customWidth="1"/>
    <col min="8711" max="8711" width="2.140625" style="31" customWidth="1"/>
    <col min="8712" max="8712" width="9.140625" style="31"/>
    <col min="8713" max="8713" width="2" style="31" customWidth="1"/>
    <col min="8714" max="8714" width="9.140625" style="31"/>
    <col min="8715" max="8715" width="2.28515625" style="31" customWidth="1"/>
    <col min="8716" max="8716" width="9.140625" style="31"/>
    <col min="8717" max="8717" width="1.5703125" style="31" customWidth="1"/>
    <col min="8718" max="8718" width="9.140625" style="31"/>
    <col min="8719" max="8719" width="1.85546875" style="31" customWidth="1"/>
    <col min="8720" max="8720" width="14.140625" style="31" customWidth="1"/>
    <col min="8721" max="8721" width="1.85546875" style="31" customWidth="1"/>
    <col min="8722" max="8722" width="13.5703125" style="31" customWidth="1"/>
    <col min="8723" max="8723" width="1.85546875" style="31" customWidth="1"/>
    <col min="8724" max="8724" width="10.85546875" style="31" customWidth="1"/>
    <col min="8725" max="8725" width="2" style="31" customWidth="1"/>
    <col min="8726" max="8726" width="15" style="31" customWidth="1"/>
    <col min="8727" max="8727" width="16.7109375" style="31" bestFit="1" customWidth="1"/>
    <col min="8728" max="8960" width="9.140625" style="31"/>
    <col min="8961" max="8961" width="42.85546875" style="31" bestFit="1" customWidth="1"/>
    <col min="8962" max="8963" width="9.140625" style="31"/>
    <col min="8964" max="8964" width="14.7109375" style="31" customWidth="1"/>
    <col min="8965" max="8965" width="1.7109375" style="31" customWidth="1"/>
    <col min="8966" max="8966" width="15" style="31" customWidth="1"/>
    <col min="8967" max="8967" width="2.140625" style="31" customWidth="1"/>
    <col min="8968" max="8968" width="9.140625" style="31"/>
    <col min="8969" max="8969" width="2" style="31" customWidth="1"/>
    <col min="8970" max="8970" width="9.140625" style="31"/>
    <col min="8971" max="8971" width="2.28515625" style="31" customWidth="1"/>
    <col min="8972" max="8972" width="9.140625" style="31"/>
    <col min="8973" max="8973" width="1.5703125" style="31" customWidth="1"/>
    <col min="8974" max="8974" width="9.140625" style="31"/>
    <col min="8975" max="8975" width="1.85546875" style="31" customWidth="1"/>
    <col min="8976" max="8976" width="14.140625" style="31" customWidth="1"/>
    <col min="8977" max="8977" width="1.85546875" style="31" customWidth="1"/>
    <col min="8978" max="8978" width="13.5703125" style="31" customWidth="1"/>
    <col min="8979" max="8979" width="1.85546875" style="31" customWidth="1"/>
    <col min="8980" max="8980" width="10.85546875" style="31" customWidth="1"/>
    <col min="8981" max="8981" width="2" style="31" customWidth="1"/>
    <col min="8982" max="8982" width="15" style="31" customWidth="1"/>
    <col min="8983" max="8983" width="16.7109375" style="31" bestFit="1" customWidth="1"/>
    <col min="8984" max="9216" width="9.140625" style="31"/>
    <col min="9217" max="9217" width="42.85546875" style="31" bestFit="1" customWidth="1"/>
    <col min="9218" max="9219" width="9.140625" style="31"/>
    <col min="9220" max="9220" width="14.7109375" style="31" customWidth="1"/>
    <col min="9221" max="9221" width="1.7109375" style="31" customWidth="1"/>
    <col min="9222" max="9222" width="15" style="31" customWidth="1"/>
    <col min="9223" max="9223" width="2.140625" style="31" customWidth="1"/>
    <col min="9224" max="9224" width="9.140625" style="31"/>
    <col min="9225" max="9225" width="2" style="31" customWidth="1"/>
    <col min="9226" max="9226" width="9.140625" style="31"/>
    <col min="9227" max="9227" width="2.28515625" style="31" customWidth="1"/>
    <col min="9228" max="9228" width="9.140625" style="31"/>
    <col min="9229" max="9229" width="1.5703125" style="31" customWidth="1"/>
    <col min="9230" max="9230" width="9.140625" style="31"/>
    <col min="9231" max="9231" width="1.85546875" style="31" customWidth="1"/>
    <col min="9232" max="9232" width="14.140625" style="31" customWidth="1"/>
    <col min="9233" max="9233" width="1.85546875" style="31" customWidth="1"/>
    <col min="9234" max="9234" width="13.5703125" style="31" customWidth="1"/>
    <col min="9235" max="9235" width="1.85546875" style="31" customWidth="1"/>
    <col min="9236" max="9236" width="10.85546875" style="31" customWidth="1"/>
    <col min="9237" max="9237" width="2" style="31" customWidth="1"/>
    <col min="9238" max="9238" width="15" style="31" customWidth="1"/>
    <col min="9239" max="9239" width="16.7109375" style="31" bestFit="1" customWidth="1"/>
    <col min="9240" max="9472" width="9.140625" style="31"/>
    <col min="9473" max="9473" width="42.85546875" style="31" bestFit="1" customWidth="1"/>
    <col min="9474" max="9475" width="9.140625" style="31"/>
    <col min="9476" max="9476" width="14.7109375" style="31" customWidth="1"/>
    <col min="9477" max="9477" width="1.7109375" style="31" customWidth="1"/>
    <col min="9478" max="9478" width="15" style="31" customWidth="1"/>
    <col min="9479" max="9479" width="2.140625" style="31" customWidth="1"/>
    <col min="9480" max="9480" width="9.140625" style="31"/>
    <col min="9481" max="9481" width="2" style="31" customWidth="1"/>
    <col min="9482" max="9482" width="9.140625" style="31"/>
    <col min="9483" max="9483" width="2.28515625" style="31" customWidth="1"/>
    <col min="9484" max="9484" width="9.140625" style="31"/>
    <col min="9485" max="9485" width="1.5703125" style="31" customWidth="1"/>
    <col min="9486" max="9486" width="9.140625" style="31"/>
    <col min="9487" max="9487" width="1.85546875" style="31" customWidth="1"/>
    <col min="9488" max="9488" width="14.140625" style="31" customWidth="1"/>
    <col min="9489" max="9489" width="1.85546875" style="31" customWidth="1"/>
    <col min="9490" max="9490" width="13.5703125" style="31" customWidth="1"/>
    <col min="9491" max="9491" width="1.85546875" style="31" customWidth="1"/>
    <col min="9492" max="9492" width="10.85546875" style="31" customWidth="1"/>
    <col min="9493" max="9493" width="2" style="31" customWidth="1"/>
    <col min="9494" max="9494" width="15" style="31" customWidth="1"/>
    <col min="9495" max="9495" width="16.7109375" style="31" bestFit="1" customWidth="1"/>
    <col min="9496" max="9728" width="9.140625" style="31"/>
    <col min="9729" max="9729" width="42.85546875" style="31" bestFit="1" customWidth="1"/>
    <col min="9730" max="9731" width="9.140625" style="31"/>
    <col min="9732" max="9732" width="14.7109375" style="31" customWidth="1"/>
    <col min="9733" max="9733" width="1.7109375" style="31" customWidth="1"/>
    <col min="9734" max="9734" width="15" style="31" customWidth="1"/>
    <col min="9735" max="9735" width="2.140625" style="31" customWidth="1"/>
    <col min="9736" max="9736" width="9.140625" style="31"/>
    <col min="9737" max="9737" width="2" style="31" customWidth="1"/>
    <col min="9738" max="9738" width="9.140625" style="31"/>
    <col min="9739" max="9739" width="2.28515625" style="31" customWidth="1"/>
    <col min="9740" max="9740" width="9.140625" style="31"/>
    <col min="9741" max="9741" width="1.5703125" style="31" customWidth="1"/>
    <col min="9742" max="9742" width="9.140625" style="31"/>
    <col min="9743" max="9743" width="1.85546875" style="31" customWidth="1"/>
    <col min="9744" max="9744" width="14.140625" style="31" customWidth="1"/>
    <col min="9745" max="9745" width="1.85546875" style="31" customWidth="1"/>
    <col min="9746" max="9746" width="13.5703125" style="31" customWidth="1"/>
    <col min="9747" max="9747" width="1.85546875" style="31" customWidth="1"/>
    <col min="9748" max="9748" width="10.85546875" style="31" customWidth="1"/>
    <col min="9749" max="9749" width="2" style="31" customWidth="1"/>
    <col min="9750" max="9750" width="15" style="31" customWidth="1"/>
    <col min="9751" max="9751" width="16.7109375" style="31" bestFit="1" customWidth="1"/>
    <col min="9752" max="9984" width="9.140625" style="31"/>
    <col min="9985" max="9985" width="42.85546875" style="31" bestFit="1" customWidth="1"/>
    <col min="9986" max="9987" width="9.140625" style="31"/>
    <col min="9988" max="9988" width="14.7109375" style="31" customWidth="1"/>
    <col min="9989" max="9989" width="1.7109375" style="31" customWidth="1"/>
    <col min="9990" max="9990" width="15" style="31" customWidth="1"/>
    <col min="9991" max="9991" width="2.140625" style="31" customWidth="1"/>
    <col min="9992" max="9992" width="9.140625" style="31"/>
    <col min="9993" max="9993" width="2" style="31" customWidth="1"/>
    <col min="9994" max="9994" width="9.140625" style="31"/>
    <col min="9995" max="9995" width="2.28515625" style="31" customWidth="1"/>
    <col min="9996" max="9996" width="9.140625" style="31"/>
    <col min="9997" max="9997" width="1.5703125" style="31" customWidth="1"/>
    <col min="9998" max="9998" width="9.140625" style="31"/>
    <col min="9999" max="9999" width="1.85546875" style="31" customWidth="1"/>
    <col min="10000" max="10000" width="14.140625" style="31" customWidth="1"/>
    <col min="10001" max="10001" width="1.85546875" style="31" customWidth="1"/>
    <col min="10002" max="10002" width="13.5703125" style="31" customWidth="1"/>
    <col min="10003" max="10003" width="1.85546875" style="31" customWidth="1"/>
    <col min="10004" max="10004" width="10.85546875" style="31" customWidth="1"/>
    <col min="10005" max="10005" width="2" style="31" customWidth="1"/>
    <col min="10006" max="10006" width="15" style="31" customWidth="1"/>
    <col min="10007" max="10007" width="16.7109375" style="31" bestFit="1" customWidth="1"/>
    <col min="10008" max="10240" width="9.140625" style="31"/>
    <col min="10241" max="10241" width="42.85546875" style="31" bestFit="1" customWidth="1"/>
    <col min="10242" max="10243" width="9.140625" style="31"/>
    <col min="10244" max="10244" width="14.7109375" style="31" customWidth="1"/>
    <col min="10245" max="10245" width="1.7109375" style="31" customWidth="1"/>
    <col min="10246" max="10246" width="15" style="31" customWidth="1"/>
    <col min="10247" max="10247" width="2.140625" style="31" customWidth="1"/>
    <col min="10248" max="10248" width="9.140625" style="31"/>
    <col min="10249" max="10249" width="2" style="31" customWidth="1"/>
    <col min="10250" max="10250" width="9.140625" style="31"/>
    <col min="10251" max="10251" width="2.28515625" style="31" customWidth="1"/>
    <col min="10252" max="10252" width="9.140625" style="31"/>
    <col min="10253" max="10253" width="1.5703125" style="31" customWidth="1"/>
    <col min="10254" max="10254" width="9.140625" style="31"/>
    <col min="10255" max="10255" width="1.85546875" style="31" customWidth="1"/>
    <col min="10256" max="10256" width="14.140625" style="31" customWidth="1"/>
    <col min="10257" max="10257" width="1.85546875" style="31" customWidth="1"/>
    <col min="10258" max="10258" width="13.5703125" style="31" customWidth="1"/>
    <col min="10259" max="10259" width="1.85546875" style="31" customWidth="1"/>
    <col min="10260" max="10260" width="10.85546875" style="31" customWidth="1"/>
    <col min="10261" max="10261" width="2" style="31" customWidth="1"/>
    <col min="10262" max="10262" width="15" style="31" customWidth="1"/>
    <col min="10263" max="10263" width="16.7109375" style="31" bestFit="1" customWidth="1"/>
    <col min="10264" max="10496" width="9.140625" style="31"/>
    <col min="10497" max="10497" width="42.85546875" style="31" bestFit="1" customWidth="1"/>
    <col min="10498" max="10499" width="9.140625" style="31"/>
    <col min="10500" max="10500" width="14.7109375" style="31" customWidth="1"/>
    <col min="10501" max="10501" width="1.7109375" style="31" customWidth="1"/>
    <col min="10502" max="10502" width="15" style="31" customWidth="1"/>
    <col min="10503" max="10503" width="2.140625" style="31" customWidth="1"/>
    <col min="10504" max="10504" width="9.140625" style="31"/>
    <col min="10505" max="10505" width="2" style="31" customWidth="1"/>
    <col min="10506" max="10506" width="9.140625" style="31"/>
    <col min="10507" max="10507" width="2.28515625" style="31" customWidth="1"/>
    <col min="10508" max="10508" width="9.140625" style="31"/>
    <col min="10509" max="10509" width="1.5703125" style="31" customWidth="1"/>
    <col min="10510" max="10510" width="9.140625" style="31"/>
    <col min="10511" max="10511" width="1.85546875" style="31" customWidth="1"/>
    <col min="10512" max="10512" width="14.140625" style="31" customWidth="1"/>
    <col min="10513" max="10513" width="1.85546875" style="31" customWidth="1"/>
    <col min="10514" max="10514" width="13.5703125" style="31" customWidth="1"/>
    <col min="10515" max="10515" width="1.85546875" style="31" customWidth="1"/>
    <col min="10516" max="10516" width="10.85546875" style="31" customWidth="1"/>
    <col min="10517" max="10517" width="2" style="31" customWidth="1"/>
    <col min="10518" max="10518" width="15" style="31" customWidth="1"/>
    <col min="10519" max="10519" width="16.7109375" style="31" bestFit="1" customWidth="1"/>
    <col min="10520" max="10752" width="9.140625" style="31"/>
    <col min="10753" max="10753" width="42.85546875" style="31" bestFit="1" customWidth="1"/>
    <col min="10754" max="10755" width="9.140625" style="31"/>
    <col min="10756" max="10756" width="14.7109375" style="31" customWidth="1"/>
    <col min="10757" max="10757" width="1.7109375" style="31" customWidth="1"/>
    <col min="10758" max="10758" width="15" style="31" customWidth="1"/>
    <col min="10759" max="10759" width="2.140625" style="31" customWidth="1"/>
    <col min="10760" max="10760" width="9.140625" style="31"/>
    <col min="10761" max="10761" width="2" style="31" customWidth="1"/>
    <col min="10762" max="10762" width="9.140625" style="31"/>
    <col min="10763" max="10763" width="2.28515625" style="31" customWidth="1"/>
    <col min="10764" max="10764" width="9.140625" style="31"/>
    <col min="10765" max="10765" width="1.5703125" style="31" customWidth="1"/>
    <col min="10766" max="10766" width="9.140625" style="31"/>
    <col min="10767" max="10767" width="1.85546875" style="31" customWidth="1"/>
    <col min="10768" max="10768" width="14.140625" style="31" customWidth="1"/>
    <col min="10769" max="10769" width="1.85546875" style="31" customWidth="1"/>
    <col min="10770" max="10770" width="13.5703125" style="31" customWidth="1"/>
    <col min="10771" max="10771" width="1.85546875" style="31" customWidth="1"/>
    <col min="10772" max="10772" width="10.85546875" style="31" customWidth="1"/>
    <col min="10773" max="10773" width="2" style="31" customWidth="1"/>
    <col min="10774" max="10774" width="15" style="31" customWidth="1"/>
    <col min="10775" max="10775" width="16.7109375" style="31" bestFit="1" customWidth="1"/>
    <col min="10776" max="11008" width="9.140625" style="31"/>
    <col min="11009" max="11009" width="42.85546875" style="31" bestFit="1" customWidth="1"/>
    <col min="11010" max="11011" width="9.140625" style="31"/>
    <col min="11012" max="11012" width="14.7109375" style="31" customWidth="1"/>
    <col min="11013" max="11013" width="1.7109375" style="31" customWidth="1"/>
    <col min="11014" max="11014" width="15" style="31" customWidth="1"/>
    <col min="11015" max="11015" width="2.140625" style="31" customWidth="1"/>
    <col min="11016" max="11016" width="9.140625" style="31"/>
    <col min="11017" max="11017" width="2" style="31" customWidth="1"/>
    <col min="11018" max="11018" width="9.140625" style="31"/>
    <col min="11019" max="11019" width="2.28515625" style="31" customWidth="1"/>
    <col min="11020" max="11020" width="9.140625" style="31"/>
    <col min="11021" max="11021" width="1.5703125" style="31" customWidth="1"/>
    <col min="11022" max="11022" width="9.140625" style="31"/>
    <col min="11023" max="11023" width="1.85546875" style="31" customWidth="1"/>
    <col min="11024" max="11024" width="14.140625" style="31" customWidth="1"/>
    <col min="11025" max="11025" width="1.85546875" style="31" customWidth="1"/>
    <col min="11026" max="11026" width="13.5703125" style="31" customWidth="1"/>
    <col min="11027" max="11027" width="1.85546875" style="31" customWidth="1"/>
    <col min="11028" max="11028" width="10.85546875" style="31" customWidth="1"/>
    <col min="11029" max="11029" width="2" style="31" customWidth="1"/>
    <col min="11030" max="11030" width="15" style="31" customWidth="1"/>
    <col min="11031" max="11031" width="16.7109375" style="31" bestFit="1" customWidth="1"/>
    <col min="11032" max="11264" width="9.140625" style="31"/>
    <col min="11265" max="11265" width="42.85546875" style="31" bestFit="1" customWidth="1"/>
    <col min="11266" max="11267" width="9.140625" style="31"/>
    <col min="11268" max="11268" width="14.7109375" style="31" customWidth="1"/>
    <col min="11269" max="11269" width="1.7109375" style="31" customWidth="1"/>
    <col min="11270" max="11270" width="15" style="31" customWidth="1"/>
    <col min="11271" max="11271" width="2.140625" style="31" customWidth="1"/>
    <col min="11272" max="11272" width="9.140625" style="31"/>
    <col min="11273" max="11273" width="2" style="31" customWidth="1"/>
    <col min="11274" max="11274" width="9.140625" style="31"/>
    <col min="11275" max="11275" width="2.28515625" style="31" customWidth="1"/>
    <col min="11276" max="11276" width="9.140625" style="31"/>
    <col min="11277" max="11277" width="1.5703125" style="31" customWidth="1"/>
    <col min="11278" max="11278" width="9.140625" style="31"/>
    <col min="11279" max="11279" width="1.85546875" style="31" customWidth="1"/>
    <col min="11280" max="11280" width="14.140625" style="31" customWidth="1"/>
    <col min="11281" max="11281" width="1.85546875" style="31" customWidth="1"/>
    <col min="11282" max="11282" width="13.5703125" style="31" customWidth="1"/>
    <col min="11283" max="11283" width="1.85546875" style="31" customWidth="1"/>
    <col min="11284" max="11284" width="10.85546875" style="31" customWidth="1"/>
    <col min="11285" max="11285" width="2" style="31" customWidth="1"/>
    <col min="11286" max="11286" width="15" style="31" customWidth="1"/>
    <col min="11287" max="11287" width="16.7109375" style="31" bestFit="1" customWidth="1"/>
    <col min="11288" max="11520" width="9.140625" style="31"/>
    <col min="11521" max="11521" width="42.85546875" style="31" bestFit="1" customWidth="1"/>
    <col min="11522" max="11523" width="9.140625" style="31"/>
    <col min="11524" max="11524" width="14.7109375" style="31" customWidth="1"/>
    <col min="11525" max="11525" width="1.7109375" style="31" customWidth="1"/>
    <col min="11526" max="11526" width="15" style="31" customWidth="1"/>
    <col min="11527" max="11527" width="2.140625" style="31" customWidth="1"/>
    <col min="11528" max="11528" width="9.140625" style="31"/>
    <col min="11529" max="11529" width="2" style="31" customWidth="1"/>
    <col min="11530" max="11530" width="9.140625" style="31"/>
    <col min="11531" max="11531" width="2.28515625" style="31" customWidth="1"/>
    <col min="11532" max="11532" width="9.140625" style="31"/>
    <col min="11533" max="11533" width="1.5703125" style="31" customWidth="1"/>
    <col min="11534" max="11534" width="9.140625" style="31"/>
    <col min="11535" max="11535" width="1.85546875" style="31" customWidth="1"/>
    <col min="11536" max="11536" width="14.140625" style="31" customWidth="1"/>
    <col min="11537" max="11537" width="1.85546875" style="31" customWidth="1"/>
    <col min="11538" max="11538" width="13.5703125" style="31" customWidth="1"/>
    <col min="11539" max="11539" width="1.85546875" style="31" customWidth="1"/>
    <col min="11540" max="11540" width="10.85546875" style="31" customWidth="1"/>
    <col min="11541" max="11541" width="2" style="31" customWidth="1"/>
    <col min="11542" max="11542" width="15" style="31" customWidth="1"/>
    <col min="11543" max="11543" width="16.7109375" style="31" bestFit="1" customWidth="1"/>
    <col min="11544" max="11776" width="9.140625" style="31"/>
    <col min="11777" max="11777" width="42.85546875" style="31" bestFit="1" customWidth="1"/>
    <col min="11778" max="11779" width="9.140625" style="31"/>
    <col min="11780" max="11780" width="14.7109375" style="31" customWidth="1"/>
    <col min="11781" max="11781" width="1.7109375" style="31" customWidth="1"/>
    <col min="11782" max="11782" width="15" style="31" customWidth="1"/>
    <col min="11783" max="11783" width="2.140625" style="31" customWidth="1"/>
    <col min="11784" max="11784" width="9.140625" style="31"/>
    <col min="11785" max="11785" width="2" style="31" customWidth="1"/>
    <col min="11786" max="11786" width="9.140625" style="31"/>
    <col min="11787" max="11787" width="2.28515625" style="31" customWidth="1"/>
    <col min="11788" max="11788" width="9.140625" style="31"/>
    <col min="11789" max="11789" width="1.5703125" style="31" customWidth="1"/>
    <col min="11790" max="11790" width="9.140625" style="31"/>
    <col min="11791" max="11791" width="1.85546875" style="31" customWidth="1"/>
    <col min="11792" max="11792" width="14.140625" style="31" customWidth="1"/>
    <col min="11793" max="11793" width="1.85546875" style="31" customWidth="1"/>
    <col min="11794" max="11794" width="13.5703125" style="31" customWidth="1"/>
    <col min="11795" max="11795" width="1.85546875" style="31" customWidth="1"/>
    <col min="11796" max="11796" width="10.85546875" style="31" customWidth="1"/>
    <col min="11797" max="11797" width="2" style="31" customWidth="1"/>
    <col min="11798" max="11798" width="15" style="31" customWidth="1"/>
    <col min="11799" max="11799" width="16.7109375" style="31" bestFit="1" customWidth="1"/>
    <col min="11800" max="12032" width="9.140625" style="31"/>
    <col min="12033" max="12033" width="42.85546875" style="31" bestFit="1" customWidth="1"/>
    <col min="12034" max="12035" width="9.140625" style="31"/>
    <col min="12036" max="12036" width="14.7109375" style="31" customWidth="1"/>
    <col min="12037" max="12037" width="1.7109375" style="31" customWidth="1"/>
    <col min="12038" max="12038" width="15" style="31" customWidth="1"/>
    <col min="12039" max="12039" width="2.140625" style="31" customWidth="1"/>
    <col min="12040" max="12040" width="9.140625" style="31"/>
    <col min="12041" max="12041" width="2" style="31" customWidth="1"/>
    <col min="12042" max="12042" width="9.140625" style="31"/>
    <col min="12043" max="12043" width="2.28515625" style="31" customWidth="1"/>
    <col min="12044" max="12044" width="9.140625" style="31"/>
    <col min="12045" max="12045" width="1.5703125" style="31" customWidth="1"/>
    <col min="12046" max="12046" width="9.140625" style="31"/>
    <col min="12047" max="12047" width="1.85546875" style="31" customWidth="1"/>
    <col min="12048" max="12048" width="14.140625" style="31" customWidth="1"/>
    <col min="12049" max="12049" width="1.85546875" style="31" customWidth="1"/>
    <col min="12050" max="12050" width="13.5703125" style="31" customWidth="1"/>
    <col min="12051" max="12051" width="1.85546875" style="31" customWidth="1"/>
    <col min="12052" max="12052" width="10.85546875" style="31" customWidth="1"/>
    <col min="12053" max="12053" width="2" style="31" customWidth="1"/>
    <col min="12054" max="12054" width="15" style="31" customWidth="1"/>
    <col min="12055" max="12055" width="16.7109375" style="31" bestFit="1" customWidth="1"/>
    <col min="12056" max="12288" width="9.140625" style="31"/>
    <col min="12289" max="12289" width="42.85546875" style="31" bestFit="1" customWidth="1"/>
    <col min="12290" max="12291" width="9.140625" style="31"/>
    <col min="12292" max="12292" width="14.7109375" style="31" customWidth="1"/>
    <col min="12293" max="12293" width="1.7109375" style="31" customWidth="1"/>
    <col min="12294" max="12294" width="15" style="31" customWidth="1"/>
    <col min="12295" max="12295" width="2.140625" style="31" customWidth="1"/>
    <col min="12296" max="12296" width="9.140625" style="31"/>
    <col min="12297" max="12297" width="2" style="31" customWidth="1"/>
    <col min="12298" max="12298" width="9.140625" style="31"/>
    <col min="12299" max="12299" width="2.28515625" style="31" customWidth="1"/>
    <col min="12300" max="12300" width="9.140625" style="31"/>
    <col min="12301" max="12301" width="1.5703125" style="31" customWidth="1"/>
    <col min="12302" max="12302" width="9.140625" style="31"/>
    <col min="12303" max="12303" width="1.85546875" style="31" customWidth="1"/>
    <col min="12304" max="12304" width="14.140625" style="31" customWidth="1"/>
    <col min="12305" max="12305" width="1.85546875" style="31" customWidth="1"/>
    <col min="12306" max="12306" width="13.5703125" style="31" customWidth="1"/>
    <col min="12307" max="12307" width="1.85546875" style="31" customWidth="1"/>
    <col min="12308" max="12308" width="10.85546875" style="31" customWidth="1"/>
    <col min="12309" max="12309" width="2" style="31" customWidth="1"/>
    <col min="12310" max="12310" width="15" style="31" customWidth="1"/>
    <col min="12311" max="12311" width="16.7109375" style="31" bestFit="1" customWidth="1"/>
    <col min="12312" max="12544" width="9.140625" style="31"/>
    <col min="12545" max="12545" width="42.85546875" style="31" bestFit="1" customWidth="1"/>
    <col min="12546" max="12547" width="9.140625" style="31"/>
    <col min="12548" max="12548" width="14.7109375" style="31" customWidth="1"/>
    <col min="12549" max="12549" width="1.7109375" style="31" customWidth="1"/>
    <col min="12550" max="12550" width="15" style="31" customWidth="1"/>
    <col min="12551" max="12551" width="2.140625" style="31" customWidth="1"/>
    <col min="12552" max="12552" width="9.140625" style="31"/>
    <col min="12553" max="12553" width="2" style="31" customWidth="1"/>
    <col min="12554" max="12554" width="9.140625" style="31"/>
    <col min="12555" max="12555" width="2.28515625" style="31" customWidth="1"/>
    <col min="12556" max="12556" width="9.140625" style="31"/>
    <col min="12557" max="12557" width="1.5703125" style="31" customWidth="1"/>
    <col min="12558" max="12558" width="9.140625" style="31"/>
    <col min="12559" max="12559" width="1.85546875" style="31" customWidth="1"/>
    <col min="12560" max="12560" width="14.140625" style="31" customWidth="1"/>
    <col min="12561" max="12561" width="1.85546875" style="31" customWidth="1"/>
    <col min="12562" max="12562" width="13.5703125" style="31" customWidth="1"/>
    <col min="12563" max="12563" width="1.85546875" style="31" customWidth="1"/>
    <col min="12564" max="12564" width="10.85546875" style="31" customWidth="1"/>
    <col min="12565" max="12565" width="2" style="31" customWidth="1"/>
    <col min="12566" max="12566" width="15" style="31" customWidth="1"/>
    <col min="12567" max="12567" width="16.7109375" style="31" bestFit="1" customWidth="1"/>
    <col min="12568" max="12800" width="9.140625" style="31"/>
    <col min="12801" max="12801" width="42.85546875" style="31" bestFit="1" customWidth="1"/>
    <col min="12802" max="12803" width="9.140625" style="31"/>
    <col min="12804" max="12804" width="14.7109375" style="31" customWidth="1"/>
    <col min="12805" max="12805" width="1.7109375" style="31" customWidth="1"/>
    <col min="12806" max="12806" width="15" style="31" customWidth="1"/>
    <col min="12807" max="12807" width="2.140625" style="31" customWidth="1"/>
    <col min="12808" max="12808" width="9.140625" style="31"/>
    <col min="12809" max="12809" width="2" style="31" customWidth="1"/>
    <col min="12810" max="12810" width="9.140625" style="31"/>
    <col min="12811" max="12811" width="2.28515625" style="31" customWidth="1"/>
    <col min="12812" max="12812" width="9.140625" style="31"/>
    <col min="12813" max="12813" width="1.5703125" style="31" customWidth="1"/>
    <col min="12814" max="12814" width="9.140625" style="31"/>
    <col min="12815" max="12815" width="1.85546875" style="31" customWidth="1"/>
    <col min="12816" max="12816" width="14.140625" style="31" customWidth="1"/>
    <col min="12817" max="12817" width="1.85546875" style="31" customWidth="1"/>
    <col min="12818" max="12818" width="13.5703125" style="31" customWidth="1"/>
    <col min="12819" max="12819" width="1.85546875" style="31" customWidth="1"/>
    <col min="12820" max="12820" width="10.85546875" style="31" customWidth="1"/>
    <col min="12821" max="12821" width="2" style="31" customWidth="1"/>
    <col min="12822" max="12822" width="15" style="31" customWidth="1"/>
    <col min="12823" max="12823" width="16.7109375" style="31" bestFit="1" customWidth="1"/>
    <col min="12824" max="13056" width="9.140625" style="31"/>
    <col min="13057" max="13057" width="42.85546875" style="31" bestFit="1" customWidth="1"/>
    <col min="13058" max="13059" width="9.140625" style="31"/>
    <col min="13060" max="13060" width="14.7109375" style="31" customWidth="1"/>
    <col min="13061" max="13061" width="1.7109375" style="31" customWidth="1"/>
    <col min="13062" max="13062" width="15" style="31" customWidth="1"/>
    <col min="13063" max="13063" width="2.140625" style="31" customWidth="1"/>
    <col min="13064" max="13064" width="9.140625" style="31"/>
    <col min="13065" max="13065" width="2" style="31" customWidth="1"/>
    <col min="13066" max="13066" width="9.140625" style="31"/>
    <col min="13067" max="13067" width="2.28515625" style="31" customWidth="1"/>
    <col min="13068" max="13068" width="9.140625" style="31"/>
    <col min="13069" max="13069" width="1.5703125" style="31" customWidth="1"/>
    <col min="13070" max="13070" width="9.140625" style="31"/>
    <col min="13071" max="13071" width="1.85546875" style="31" customWidth="1"/>
    <col min="13072" max="13072" width="14.140625" style="31" customWidth="1"/>
    <col min="13073" max="13073" width="1.85546875" style="31" customWidth="1"/>
    <col min="13074" max="13074" width="13.5703125" style="31" customWidth="1"/>
    <col min="13075" max="13075" width="1.85546875" style="31" customWidth="1"/>
    <col min="13076" max="13076" width="10.85546875" style="31" customWidth="1"/>
    <col min="13077" max="13077" width="2" style="31" customWidth="1"/>
    <col min="13078" max="13078" width="15" style="31" customWidth="1"/>
    <col min="13079" max="13079" width="16.7109375" style="31" bestFit="1" customWidth="1"/>
    <col min="13080" max="13312" width="9.140625" style="31"/>
    <col min="13313" max="13313" width="42.85546875" style="31" bestFit="1" customWidth="1"/>
    <col min="13314" max="13315" width="9.140625" style="31"/>
    <col min="13316" max="13316" width="14.7109375" style="31" customWidth="1"/>
    <col min="13317" max="13317" width="1.7109375" style="31" customWidth="1"/>
    <col min="13318" max="13318" width="15" style="31" customWidth="1"/>
    <col min="13319" max="13319" width="2.140625" style="31" customWidth="1"/>
    <col min="13320" max="13320" width="9.140625" style="31"/>
    <col min="13321" max="13321" width="2" style="31" customWidth="1"/>
    <col min="13322" max="13322" width="9.140625" style="31"/>
    <col min="13323" max="13323" width="2.28515625" style="31" customWidth="1"/>
    <col min="13324" max="13324" width="9.140625" style="31"/>
    <col min="13325" max="13325" width="1.5703125" style="31" customWidth="1"/>
    <col min="13326" max="13326" width="9.140625" style="31"/>
    <col min="13327" max="13327" width="1.85546875" style="31" customWidth="1"/>
    <col min="13328" max="13328" width="14.140625" style="31" customWidth="1"/>
    <col min="13329" max="13329" width="1.85546875" style="31" customWidth="1"/>
    <col min="13330" max="13330" width="13.5703125" style="31" customWidth="1"/>
    <col min="13331" max="13331" width="1.85546875" style="31" customWidth="1"/>
    <col min="13332" max="13332" width="10.85546875" style="31" customWidth="1"/>
    <col min="13333" max="13333" width="2" style="31" customWidth="1"/>
    <col min="13334" max="13334" width="15" style="31" customWidth="1"/>
    <col min="13335" max="13335" width="16.7109375" style="31" bestFit="1" customWidth="1"/>
    <col min="13336" max="13568" width="9.140625" style="31"/>
    <col min="13569" max="13569" width="42.85546875" style="31" bestFit="1" customWidth="1"/>
    <col min="13570" max="13571" width="9.140625" style="31"/>
    <col min="13572" max="13572" width="14.7109375" style="31" customWidth="1"/>
    <col min="13573" max="13573" width="1.7109375" style="31" customWidth="1"/>
    <col min="13574" max="13574" width="15" style="31" customWidth="1"/>
    <col min="13575" max="13575" width="2.140625" style="31" customWidth="1"/>
    <col min="13576" max="13576" width="9.140625" style="31"/>
    <col min="13577" max="13577" width="2" style="31" customWidth="1"/>
    <col min="13578" max="13578" width="9.140625" style="31"/>
    <col min="13579" max="13579" width="2.28515625" style="31" customWidth="1"/>
    <col min="13580" max="13580" width="9.140625" style="31"/>
    <col min="13581" max="13581" width="1.5703125" style="31" customWidth="1"/>
    <col min="13582" max="13582" width="9.140625" style="31"/>
    <col min="13583" max="13583" width="1.85546875" style="31" customWidth="1"/>
    <col min="13584" max="13584" width="14.140625" style="31" customWidth="1"/>
    <col min="13585" max="13585" width="1.85546875" style="31" customWidth="1"/>
    <col min="13586" max="13586" width="13.5703125" style="31" customWidth="1"/>
    <col min="13587" max="13587" width="1.85546875" style="31" customWidth="1"/>
    <col min="13588" max="13588" width="10.85546875" style="31" customWidth="1"/>
    <col min="13589" max="13589" width="2" style="31" customWidth="1"/>
    <col min="13590" max="13590" width="15" style="31" customWidth="1"/>
    <col min="13591" max="13591" width="16.7109375" style="31" bestFit="1" customWidth="1"/>
    <col min="13592" max="13824" width="9.140625" style="31"/>
    <col min="13825" max="13825" width="42.85546875" style="31" bestFit="1" customWidth="1"/>
    <col min="13826" max="13827" width="9.140625" style="31"/>
    <col min="13828" max="13828" width="14.7109375" style="31" customWidth="1"/>
    <col min="13829" max="13829" width="1.7109375" style="31" customWidth="1"/>
    <col min="13830" max="13830" width="15" style="31" customWidth="1"/>
    <col min="13831" max="13831" width="2.140625" style="31" customWidth="1"/>
    <col min="13832" max="13832" width="9.140625" style="31"/>
    <col min="13833" max="13833" width="2" style="31" customWidth="1"/>
    <col min="13834" max="13834" width="9.140625" style="31"/>
    <col min="13835" max="13835" width="2.28515625" style="31" customWidth="1"/>
    <col min="13836" max="13836" width="9.140625" style="31"/>
    <col min="13837" max="13837" width="1.5703125" style="31" customWidth="1"/>
    <col min="13838" max="13838" width="9.140625" style="31"/>
    <col min="13839" max="13839" width="1.85546875" style="31" customWidth="1"/>
    <col min="13840" max="13840" width="14.140625" style="31" customWidth="1"/>
    <col min="13841" max="13841" width="1.85546875" style="31" customWidth="1"/>
    <col min="13842" max="13842" width="13.5703125" style="31" customWidth="1"/>
    <col min="13843" max="13843" width="1.85546875" style="31" customWidth="1"/>
    <col min="13844" max="13844" width="10.85546875" style="31" customWidth="1"/>
    <col min="13845" max="13845" width="2" style="31" customWidth="1"/>
    <col min="13846" max="13846" width="15" style="31" customWidth="1"/>
    <col min="13847" max="13847" width="16.7109375" style="31" bestFit="1" customWidth="1"/>
    <col min="13848" max="14080" width="9.140625" style="31"/>
    <col min="14081" max="14081" width="42.85546875" style="31" bestFit="1" customWidth="1"/>
    <col min="14082" max="14083" width="9.140625" style="31"/>
    <col min="14084" max="14084" width="14.7109375" style="31" customWidth="1"/>
    <col min="14085" max="14085" width="1.7109375" style="31" customWidth="1"/>
    <col min="14086" max="14086" width="15" style="31" customWidth="1"/>
    <col min="14087" max="14087" width="2.140625" style="31" customWidth="1"/>
    <col min="14088" max="14088" width="9.140625" style="31"/>
    <col min="14089" max="14089" width="2" style="31" customWidth="1"/>
    <col min="14090" max="14090" width="9.140625" style="31"/>
    <col min="14091" max="14091" width="2.28515625" style="31" customWidth="1"/>
    <col min="14092" max="14092" width="9.140625" style="31"/>
    <col min="14093" max="14093" width="1.5703125" style="31" customWidth="1"/>
    <col min="14094" max="14094" width="9.140625" style="31"/>
    <col min="14095" max="14095" width="1.85546875" style="31" customWidth="1"/>
    <col min="14096" max="14096" width="14.140625" style="31" customWidth="1"/>
    <col min="14097" max="14097" width="1.85546875" style="31" customWidth="1"/>
    <col min="14098" max="14098" width="13.5703125" style="31" customWidth="1"/>
    <col min="14099" max="14099" width="1.85546875" style="31" customWidth="1"/>
    <col min="14100" max="14100" width="10.85546875" style="31" customWidth="1"/>
    <col min="14101" max="14101" width="2" style="31" customWidth="1"/>
    <col min="14102" max="14102" width="15" style="31" customWidth="1"/>
    <col min="14103" max="14103" width="16.7109375" style="31" bestFit="1" customWidth="1"/>
    <col min="14104" max="14336" width="9.140625" style="31"/>
    <col min="14337" max="14337" width="42.85546875" style="31" bestFit="1" customWidth="1"/>
    <col min="14338" max="14339" width="9.140625" style="31"/>
    <col min="14340" max="14340" width="14.7109375" style="31" customWidth="1"/>
    <col min="14341" max="14341" width="1.7109375" style="31" customWidth="1"/>
    <col min="14342" max="14342" width="15" style="31" customWidth="1"/>
    <col min="14343" max="14343" width="2.140625" style="31" customWidth="1"/>
    <col min="14344" max="14344" width="9.140625" style="31"/>
    <col min="14345" max="14345" width="2" style="31" customWidth="1"/>
    <col min="14346" max="14346" width="9.140625" style="31"/>
    <col min="14347" max="14347" width="2.28515625" style="31" customWidth="1"/>
    <col min="14348" max="14348" width="9.140625" style="31"/>
    <col min="14349" max="14349" width="1.5703125" style="31" customWidth="1"/>
    <col min="14350" max="14350" width="9.140625" style="31"/>
    <col min="14351" max="14351" width="1.85546875" style="31" customWidth="1"/>
    <col min="14352" max="14352" width="14.140625" style="31" customWidth="1"/>
    <col min="14353" max="14353" width="1.85546875" style="31" customWidth="1"/>
    <col min="14354" max="14354" width="13.5703125" style="31" customWidth="1"/>
    <col min="14355" max="14355" width="1.85546875" style="31" customWidth="1"/>
    <col min="14356" max="14356" width="10.85546875" style="31" customWidth="1"/>
    <col min="14357" max="14357" width="2" style="31" customWidth="1"/>
    <col min="14358" max="14358" width="15" style="31" customWidth="1"/>
    <col min="14359" max="14359" width="16.7109375" style="31" bestFit="1" customWidth="1"/>
    <col min="14360" max="14592" width="9.140625" style="31"/>
    <col min="14593" max="14593" width="42.85546875" style="31" bestFit="1" customWidth="1"/>
    <col min="14594" max="14595" width="9.140625" style="31"/>
    <col min="14596" max="14596" width="14.7109375" style="31" customWidth="1"/>
    <col min="14597" max="14597" width="1.7109375" style="31" customWidth="1"/>
    <col min="14598" max="14598" width="15" style="31" customWidth="1"/>
    <col min="14599" max="14599" width="2.140625" style="31" customWidth="1"/>
    <col min="14600" max="14600" width="9.140625" style="31"/>
    <col min="14601" max="14601" width="2" style="31" customWidth="1"/>
    <col min="14602" max="14602" width="9.140625" style="31"/>
    <col min="14603" max="14603" width="2.28515625" style="31" customWidth="1"/>
    <col min="14604" max="14604" width="9.140625" style="31"/>
    <col min="14605" max="14605" width="1.5703125" style="31" customWidth="1"/>
    <col min="14606" max="14606" width="9.140625" style="31"/>
    <col min="14607" max="14607" width="1.85546875" style="31" customWidth="1"/>
    <col min="14608" max="14608" width="14.140625" style="31" customWidth="1"/>
    <col min="14609" max="14609" width="1.85546875" style="31" customWidth="1"/>
    <col min="14610" max="14610" width="13.5703125" style="31" customWidth="1"/>
    <col min="14611" max="14611" width="1.85546875" style="31" customWidth="1"/>
    <col min="14612" max="14612" width="10.85546875" style="31" customWidth="1"/>
    <col min="14613" max="14613" width="2" style="31" customWidth="1"/>
    <col min="14614" max="14614" width="15" style="31" customWidth="1"/>
    <col min="14615" max="14615" width="16.7109375" style="31" bestFit="1" customWidth="1"/>
    <col min="14616" max="14848" width="9.140625" style="31"/>
    <col min="14849" max="14849" width="42.85546875" style="31" bestFit="1" customWidth="1"/>
    <col min="14850" max="14851" width="9.140625" style="31"/>
    <col min="14852" max="14852" width="14.7109375" style="31" customWidth="1"/>
    <col min="14853" max="14853" width="1.7109375" style="31" customWidth="1"/>
    <col min="14854" max="14854" width="15" style="31" customWidth="1"/>
    <col min="14855" max="14855" width="2.140625" style="31" customWidth="1"/>
    <col min="14856" max="14856" width="9.140625" style="31"/>
    <col min="14857" max="14857" width="2" style="31" customWidth="1"/>
    <col min="14858" max="14858" width="9.140625" style="31"/>
    <col min="14859" max="14859" width="2.28515625" style="31" customWidth="1"/>
    <col min="14860" max="14860" width="9.140625" style="31"/>
    <col min="14861" max="14861" width="1.5703125" style="31" customWidth="1"/>
    <col min="14862" max="14862" width="9.140625" style="31"/>
    <col min="14863" max="14863" width="1.85546875" style="31" customWidth="1"/>
    <col min="14864" max="14864" width="14.140625" style="31" customWidth="1"/>
    <col min="14865" max="14865" width="1.85546875" style="31" customWidth="1"/>
    <col min="14866" max="14866" width="13.5703125" style="31" customWidth="1"/>
    <col min="14867" max="14867" width="1.85546875" style="31" customWidth="1"/>
    <col min="14868" max="14868" width="10.85546875" style="31" customWidth="1"/>
    <col min="14869" max="14869" width="2" style="31" customWidth="1"/>
    <col min="14870" max="14870" width="15" style="31" customWidth="1"/>
    <col min="14871" max="14871" width="16.7109375" style="31" bestFit="1" customWidth="1"/>
    <col min="14872" max="15104" width="9.140625" style="31"/>
    <col min="15105" max="15105" width="42.85546875" style="31" bestFit="1" customWidth="1"/>
    <col min="15106" max="15107" width="9.140625" style="31"/>
    <col min="15108" max="15108" width="14.7109375" style="31" customWidth="1"/>
    <col min="15109" max="15109" width="1.7109375" style="31" customWidth="1"/>
    <col min="15110" max="15110" width="15" style="31" customWidth="1"/>
    <col min="15111" max="15111" width="2.140625" style="31" customWidth="1"/>
    <col min="15112" max="15112" width="9.140625" style="31"/>
    <col min="15113" max="15113" width="2" style="31" customWidth="1"/>
    <col min="15114" max="15114" width="9.140625" style="31"/>
    <col min="15115" max="15115" width="2.28515625" style="31" customWidth="1"/>
    <col min="15116" max="15116" width="9.140625" style="31"/>
    <col min="15117" max="15117" width="1.5703125" style="31" customWidth="1"/>
    <col min="15118" max="15118" width="9.140625" style="31"/>
    <col min="15119" max="15119" width="1.85546875" style="31" customWidth="1"/>
    <col min="15120" max="15120" width="14.140625" style="31" customWidth="1"/>
    <col min="15121" max="15121" width="1.85546875" style="31" customWidth="1"/>
    <col min="15122" max="15122" width="13.5703125" style="31" customWidth="1"/>
    <col min="15123" max="15123" width="1.85546875" style="31" customWidth="1"/>
    <col min="15124" max="15124" width="10.85546875" style="31" customWidth="1"/>
    <col min="15125" max="15125" width="2" style="31" customWidth="1"/>
    <col min="15126" max="15126" width="15" style="31" customWidth="1"/>
    <col min="15127" max="15127" width="16.7109375" style="31" bestFit="1" customWidth="1"/>
    <col min="15128" max="15360" width="9.140625" style="31"/>
    <col min="15361" max="15361" width="42.85546875" style="31" bestFit="1" customWidth="1"/>
    <col min="15362" max="15363" width="9.140625" style="31"/>
    <col min="15364" max="15364" width="14.7109375" style="31" customWidth="1"/>
    <col min="15365" max="15365" width="1.7109375" style="31" customWidth="1"/>
    <col min="15366" max="15366" width="15" style="31" customWidth="1"/>
    <col min="15367" max="15367" width="2.140625" style="31" customWidth="1"/>
    <col min="15368" max="15368" width="9.140625" style="31"/>
    <col min="15369" max="15369" width="2" style="31" customWidth="1"/>
    <col min="15370" max="15370" width="9.140625" style="31"/>
    <col min="15371" max="15371" width="2.28515625" style="31" customWidth="1"/>
    <col min="15372" max="15372" width="9.140625" style="31"/>
    <col min="15373" max="15373" width="1.5703125" style="31" customWidth="1"/>
    <col min="15374" max="15374" width="9.140625" style="31"/>
    <col min="15375" max="15375" width="1.85546875" style="31" customWidth="1"/>
    <col min="15376" max="15376" width="14.140625" style="31" customWidth="1"/>
    <col min="15377" max="15377" width="1.85546875" style="31" customWidth="1"/>
    <col min="15378" max="15378" width="13.5703125" style="31" customWidth="1"/>
    <col min="15379" max="15379" width="1.85546875" style="31" customWidth="1"/>
    <col min="15380" max="15380" width="10.85546875" style="31" customWidth="1"/>
    <col min="15381" max="15381" width="2" style="31" customWidth="1"/>
    <col min="15382" max="15382" width="15" style="31" customWidth="1"/>
    <col min="15383" max="15383" width="16.7109375" style="31" bestFit="1" customWidth="1"/>
    <col min="15384" max="15616" width="9.140625" style="31"/>
    <col min="15617" max="15617" width="42.85546875" style="31" bestFit="1" customWidth="1"/>
    <col min="15618" max="15619" width="9.140625" style="31"/>
    <col min="15620" max="15620" width="14.7109375" style="31" customWidth="1"/>
    <col min="15621" max="15621" width="1.7109375" style="31" customWidth="1"/>
    <col min="15622" max="15622" width="15" style="31" customWidth="1"/>
    <col min="15623" max="15623" width="2.140625" style="31" customWidth="1"/>
    <col min="15624" max="15624" width="9.140625" style="31"/>
    <col min="15625" max="15625" width="2" style="31" customWidth="1"/>
    <col min="15626" max="15626" width="9.140625" style="31"/>
    <col min="15627" max="15627" width="2.28515625" style="31" customWidth="1"/>
    <col min="15628" max="15628" width="9.140625" style="31"/>
    <col min="15629" max="15629" width="1.5703125" style="31" customWidth="1"/>
    <col min="15630" max="15630" width="9.140625" style="31"/>
    <col min="15631" max="15631" width="1.85546875" style="31" customWidth="1"/>
    <col min="15632" max="15632" width="14.140625" style="31" customWidth="1"/>
    <col min="15633" max="15633" width="1.85546875" style="31" customWidth="1"/>
    <col min="15634" max="15634" width="13.5703125" style="31" customWidth="1"/>
    <col min="15635" max="15635" width="1.85546875" style="31" customWidth="1"/>
    <col min="15636" max="15636" width="10.85546875" style="31" customWidth="1"/>
    <col min="15637" max="15637" width="2" style="31" customWidth="1"/>
    <col min="15638" max="15638" width="15" style="31" customWidth="1"/>
    <col min="15639" max="15639" width="16.7109375" style="31" bestFit="1" customWidth="1"/>
    <col min="15640" max="15872" width="9.140625" style="31"/>
    <col min="15873" max="15873" width="42.85546875" style="31" bestFit="1" customWidth="1"/>
    <col min="15874" max="15875" width="9.140625" style="31"/>
    <col min="15876" max="15876" width="14.7109375" style="31" customWidth="1"/>
    <col min="15877" max="15877" width="1.7109375" style="31" customWidth="1"/>
    <col min="15878" max="15878" width="15" style="31" customWidth="1"/>
    <col min="15879" max="15879" width="2.140625" style="31" customWidth="1"/>
    <col min="15880" max="15880" width="9.140625" style="31"/>
    <col min="15881" max="15881" width="2" style="31" customWidth="1"/>
    <col min="15882" max="15882" width="9.140625" style="31"/>
    <col min="15883" max="15883" width="2.28515625" style="31" customWidth="1"/>
    <col min="15884" max="15884" width="9.140625" style="31"/>
    <col min="15885" max="15885" width="1.5703125" style="31" customWidth="1"/>
    <col min="15886" max="15886" width="9.140625" style="31"/>
    <col min="15887" max="15887" width="1.85546875" style="31" customWidth="1"/>
    <col min="15888" max="15888" width="14.140625" style="31" customWidth="1"/>
    <col min="15889" max="15889" width="1.85546875" style="31" customWidth="1"/>
    <col min="15890" max="15890" width="13.5703125" style="31" customWidth="1"/>
    <col min="15891" max="15891" width="1.85546875" style="31" customWidth="1"/>
    <col min="15892" max="15892" width="10.85546875" style="31" customWidth="1"/>
    <col min="15893" max="15893" width="2" style="31" customWidth="1"/>
    <col min="15894" max="15894" width="15" style="31" customWidth="1"/>
    <col min="15895" max="15895" width="16.7109375" style="31" bestFit="1" customWidth="1"/>
    <col min="15896" max="16128" width="9.140625" style="31"/>
    <col min="16129" max="16129" width="42.85546875" style="31" bestFit="1" customWidth="1"/>
    <col min="16130" max="16131" width="9.140625" style="31"/>
    <col min="16132" max="16132" width="14.7109375" style="31" customWidth="1"/>
    <col min="16133" max="16133" width="1.7109375" style="31" customWidth="1"/>
    <col min="16134" max="16134" width="15" style="31" customWidth="1"/>
    <col min="16135" max="16135" width="2.140625" style="31" customWidth="1"/>
    <col min="16136" max="16136" width="9.140625" style="31"/>
    <col min="16137" max="16137" width="2" style="31" customWidth="1"/>
    <col min="16138" max="16138" width="9.140625" style="31"/>
    <col min="16139" max="16139" width="2.28515625" style="31" customWidth="1"/>
    <col min="16140" max="16140" width="9.140625" style="31"/>
    <col min="16141" max="16141" width="1.5703125" style="31" customWidth="1"/>
    <col min="16142" max="16142" width="9.140625" style="31"/>
    <col min="16143" max="16143" width="1.85546875" style="31" customWidth="1"/>
    <col min="16144" max="16144" width="14.140625" style="31" customWidth="1"/>
    <col min="16145" max="16145" width="1.85546875" style="31" customWidth="1"/>
    <col min="16146" max="16146" width="13.5703125" style="31" customWidth="1"/>
    <col min="16147" max="16147" width="1.85546875" style="31" customWidth="1"/>
    <col min="16148" max="16148" width="10.85546875" style="31" customWidth="1"/>
    <col min="16149" max="16149" width="2" style="31" customWidth="1"/>
    <col min="16150" max="16150" width="15" style="31" customWidth="1"/>
    <col min="16151" max="16151" width="16.7109375" style="31" bestFit="1" customWidth="1"/>
    <col min="16152" max="16384" width="9.140625" style="31"/>
  </cols>
  <sheetData>
    <row r="1" spans="1:22" ht="18" customHeight="1" x14ac:dyDescent="0.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21" t="s">
        <v>152</v>
      </c>
      <c r="S1" s="121"/>
      <c r="T1" s="121"/>
      <c r="U1" s="121"/>
      <c r="V1" s="121"/>
    </row>
    <row r="2" spans="1:22" ht="18" customHeight="1" x14ac:dyDescent="0.5">
      <c r="A2" s="119" t="s">
        <v>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</row>
    <row r="3" spans="1:22" ht="18" customHeight="1" x14ac:dyDescent="0.5">
      <c r="A3" s="114" t="s">
        <v>70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</row>
    <row r="4" spans="1:22" ht="18" customHeight="1" x14ac:dyDescent="0.5">
      <c r="A4" s="114" t="s">
        <v>230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</row>
    <row r="5" spans="1:22" ht="18" customHeight="1" x14ac:dyDescent="0.5">
      <c r="A5" s="114" t="str">
        <f>เปลี่ยนแปลงรวม!A5</f>
        <v>สำหรับงวดสามเดือนสิ้นสุดวันที่ 31 มีนาคม 2568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</row>
    <row r="6" spans="1:22" ht="18" customHeight="1" x14ac:dyDescent="0.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2"/>
    </row>
    <row r="7" spans="1:22" ht="18" customHeight="1" x14ac:dyDescent="0.5">
      <c r="A7" s="2"/>
      <c r="B7" s="2"/>
      <c r="C7" s="2"/>
      <c r="D7" s="124" t="s">
        <v>2</v>
      </c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</row>
    <row r="8" spans="1:22" ht="18" customHeight="1" x14ac:dyDescent="0.5">
      <c r="A8" s="2"/>
      <c r="B8" s="2"/>
      <c r="C8" s="2"/>
      <c r="D8" s="5"/>
      <c r="E8" s="5"/>
      <c r="F8" s="5"/>
      <c r="G8" s="5"/>
      <c r="H8" s="5"/>
      <c r="I8" s="5"/>
      <c r="J8" s="6" t="s">
        <v>71</v>
      </c>
      <c r="K8" s="7"/>
      <c r="L8" s="7" t="s">
        <v>72</v>
      </c>
      <c r="M8" s="7"/>
      <c r="N8" s="7" t="s">
        <v>109</v>
      </c>
      <c r="O8" s="5"/>
      <c r="P8" s="123"/>
      <c r="Q8" s="123"/>
      <c r="R8" s="123"/>
      <c r="S8" s="8"/>
      <c r="T8" s="9" t="s">
        <v>110</v>
      </c>
      <c r="U8" s="8"/>
      <c r="V8" s="2"/>
    </row>
    <row r="9" spans="1:22" ht="18" customHeight="1" x14ac:dyDescent="0.5">
      <c r="A9" s="2"/>
      <c r="B9" s="2"/>
      <c r="C9" s="2"/>
      <c r="D9" s="5"/>
      <c r="E9" s="5"/>
      <c r="F9" s="5"/>
      <c r="G9" s="5"/>
      <c r="H9" s="5"/>
      <c r="I9" s="5"/>
      <c r="J9" s="6"/>
      <c r="K9" s="7"/>
      <c r="L9" s="7"/>
      <c r="M9" s="7"/>
      <c r="N9" s="7"/>
      <c r="O9" s="5"/>
      <c r="P9" s="118" t="s">
        <v>111</v>
      </c>
      <c r="Q9" s="118"/>
      <c r="R9" s="118"/>
      <c r="S9" s="8"/>
      <c r="T9" s="11" t="s">
        <v>112</v>
      </c>
      <c r="U9" s="8"/>
      <c r="V9" s="2"/>
    </row>
    <row r="10" spans="1:22" ht="18" customHeight="1" x14ac:dyDescent="0.5">
      <c r="A10" s="2"/>
      <c r="B10" s="2"/>
      <c r="C10" s="2"/>
      <c r="D10" s="5"/>
      <c r="E10" s="5"/>
      <c r="F10" s="7" t="s">
        <v>75</v>
      </c>
      <c r="G10" s="5"/>
      <c r="H10" s="7"/>
      <c r="I10" s="5"/>
      <c r="J10" s="6"/>
      <c r="K10" s="7"/>
      <c r="L10" s="7"/>
      <c r="M10" s="7"/>
      <c r="N10" s="7"/>
      <c r="O10" s="5"/>
      <c r="P10" s="8"/>
      <c r="Q10" s="8"/>
      <c r="R10" s="8"/>
      <c r="S10" s="8"/>
      <c r="T10" s="9" t="s">
        <v>77</v>
      </c>
      <c r="U10" s="8"/>
      <c r="V10" s="2"/>
    </row>
    <row r="11" spans="1:22" ht="18" customHeight="1" x14ac:dyDescent="0.5">
      <c r="A11" s="2"/>
      <c r="B11" s="2"/>
      <c r="C11" s="2"/>
      <c r="D11" s="12" t="s">
        <v>81</v>
      </c>
      <c r="E11" s="12"/>
      <c r="F11" s="7" t="s">
        <v>82</v>
      </c>
      <c r="G11" s="5"/>
      <c r="H11" s="7" t="s">
        <v>72</v>
      </c>
      <c r="I11" s="7"/>
      <c r="J11" s="13" t="s">
        <v>83</v>
      </c>
      <c r="K11" s="7"/>
      <c r="L11" s="7" t="s">
        <v>84</v>
      </c>
      <c r="M11" s="7"/>
      <c r="N11" s="7" t="s">
        <v>113</v>
      </c>
      <c r="O11" s="5"/>
      <c r="P11" s="14" t="s">
        <v>85</v>
      </c>
      <c r="Q11" s="15"/>
      <c r="R11" s="14" t="s">
        <v>63</v>
      </c>
      <c r="S11" s="14"/>
      <c r="T11" s="16" t="s">
        <v>87</v>
      </c>
      <c r="U11" s="14"/>
      <c r="V11" s="2"/>
    </row>
    <row r="12" spans="1:22" ht="18" customHeight="1" x14ac:dyDescent="0.5">
      <c r="A12" s="2"/>
      <c r="B12" s="22" t="s">
        <v>4</v>
      </c>
      <c r="C12" s="2"/>
      <c r="D12" s="17" t="s">
        <v>91</v>
      </c>
      <c r="E12" s="18"/>
      <c r="F12" s="4" t="s">
        <v>92</v>
      </c>
      <c r="G12" s="5"/>
      <c r="H12" s="4" t="s">
        <v>84</v>
      </c>
      <c r="I12" s="19"/>
      <c r="J12" s="20" t="s">
        <v>93</v>
      </c>
      <c r="K12" s="19"/>
      <c r="L12" s="4"/>
      <c r="M12" s="19"/>
      <c r="N12" s="4" t="s">
        <v>114</v>
      </c>
      <c r="O12" s="5"/>
      <c r="P12" s="10" t="s">
        <v>94</v>
      </c>
      <c r="Q12" s="15"/>
      <c r="R12" s="10"/>
      <c r="S12" s="8"/>
      <c r="T12" s="21" t="s">
        <v>96</v>
      </c>
      <c r="U12" s="8"/>
      <c r="V12" s="22" t="s">
        <v>98</v>
      </c>
    </row>
    <row r="13" spans="1:22" ht="18" customHeight="1" x14ac:dyDescent="0.5">
      <c r="A13" s="2"/>
      <c r="B13" s="2"/>
      <c r="C13" s="19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8"/>
      <c r="Q13" s="19"/>
      <c r="R13" s="23"/>
      <c r="S13" s="23"/>
      <c r="T13" s="23"/>
      <c r="U13" s="18"/>
      <c r="V13" s="23"/>
    </row>
    <row r="14" spans="1:22" ht="18" customHeight="1" x14ac:dyDescent="0.5">
      <c r="A14" s="2" t="str">
        <f>เปลี่ยนแปลงรวม!A13</f>
        <v>ยอดคงเหลือ ณ วันที่  1 มกราคม 2567</v>
      </c>
      <c r="B14" s="29"/>
      <c r="C14" s="2"/>
      <c r="D14" s="24">
        <v>1164401069.76</v>
      </c>
      <c r="E14" s="24"/>
      <c r="F14" s="24">
        <v>688264273.17000008</v>
      </c>
      <c r="G14" s="24"/>
      <c r="H14" s="24">
        <v>0</v>
      </c>
      <c r="I14" s="24"/>
      <c r="J14" s="5"/>
      <c r="K14" s="24"/>
      <c r="L14" s="24"/>
      <c r="M14" s="24"/>
      <c r="N14" s="24"/>
      <c r="O14" s="24"/>
      <c r="P14" s="24">
        <v>107803033.52</v>
      </c>
      <c r="Q14" s="24"/>
      <c r="R14" s="24">
        <v>944772321.66999996</v>
      </c>
      <c r="S14" s="24"/>
      <c r="T14" s="24">
        <v>0</v>
      </c>
      <c r="U14" s="24"/>
      <c r="V14" s="24">
        <f>SUM(D14:U14)</f>
        <v>2905240698.1199999</v>
      </c>
    </row>
    <row r="15" spans="1:22" ht="9.75" customHeight="1" x14ac:dyDescent="0.5">
      <c r="A15" s="2"/>
      <c r="B15" s="2"/>
      <c r="C15" s="2"/>
      <c r="D15" s="24"/>
      <c r="E15" s="24"/>
      <c r="F15" s="24"/>
      <c r="G15" s="24"/>
      <c r="H15" s="24"/>
      <c r="I15" s="24"/>
      <c r="J15" s="5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</row>
    <row r="16" spans="1:22" ht="18" customHeight="1" x14ac:dyDescent="0.5">
      <c r="A16" s="2" t="s">
        <v>100</v>
      </c>
      <c r="B16" s="2"/>
      <c r="C16" s="2"/>
      <c r="D16" s="24"/>
      <c r="E16" s="24"/>
      <c r="F16" s="24"/>
      <c r="G16" s="24"/>
      <c r="H16" s="24"/>
      <c r="I16" s="24"/>
      <c r="J16" s="5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3" ht="18" hidden="1" customHeight="1" x14ac:dyDescent="0.5">
      <c r="A17" s="2" t="s">
        <v>101</v>
      </c>
      <c r="B17" s="29">
        <v>25</v>
      </c>
      <c r="C17" s="2"/>
      <c r="D17" s="24">
        <v>0</v>
      </c>
      <c r="E17" s="24"/>
      <c r="F17" s="24">
        <v>0</v>
      </c>
      <c r="G17" s="24"/>
      <c r="H17" s="24">
        <v>0</v>
      </c>
      <c r="I17" s="24"/>
      <c r="J17" s="24">
        <v>0</v>
      </c>
      <c r="K17" s="24"/>
      <c r="L17" s="24">
        <v>0</v>
      </c>
      <c r="M17" s="24"/>
      <c r="N17" s="24">
        <v>0</v>
      </c>
      <c r="O17" s="24"/>
      <c r="P17" s="24">
        <v>0</v>
      </c>
      <c r="Q17" s="24"/>
      <c r="R17" s="24">
        <v>0</v>
      </c>
      <c r="S17" s="24"/>
      <c r="T17" s="24">
        <v>0</v>
      </c>
      <c r="U17" s="24"/>
      <c r="V17" s="24">
        <f>SUM(D17:U17)</f>
        <v>0</v>
      </c>
    </row>
    <row r="18" spans="1:23" ht="18" hidden="1" customHeight="1" x14ac:dyDescent="0.5">
      <c r="A18" s="2" t="s">
        <v>115</v>
      </c>
      <c r="B18" s="29">
        <v>24</v>
      </c>
      <c r="C18" s="2"/>
      <c r="D18" s="24">
        <v>0</v>
      </c>
      <c r="E18" s="24"/>
      <c r="F18" s="24">
        <v>0</v>
      </c>
      <c r="G18" s="24"/>
      <c r="H18" s="24">
        <v>0</v>
      </c>
      <c r="I18" s="24"/>
      <c r="J18" s="24">
        <v>0</v>
      </c>
      <c r="K18" s="24"/>
      <c r="L18" s="24">
        <v>0</v>
      </c>
      <c r="M18" s="24"/>
      <c r="N18" s="24">
        <v>0</v>
      </c>
      <c r="O18" s="24"/>
      <c r="P18" s="24">
        <v>0</v>
      </c>
      <c r="Q18" s="24"/>
      <c r="R18" s="24">
        <v>0</v>
      </c>
      <c r="S18" s="24"/>
      <c r="T18" s="24">
        <v>0</v>
      </c>
      <c r="U18" s="24"/>
      <c r="V18" s="24">
        <f>SUM(D18:U18)</f>
        <v>0</v>
      </c>
    </row>
    <row r="19" spans="1:23" ht="18" hidden="1" customHeight="1" x14ac:dyDescent="0.5">
      <c r="A19" s="2" t="s">
        <v>103</v>
      </c>
      <c r="B19" s="29"/>
      <c r="C19" s="2"/>
      <c r="D19" s="24">
        <v>0</v>
      </c>
      <c r="E19" s="24"/>
      <c r="F19" s="24">
        <v>0</v>
      </c>
      <c r="G19" s="24"/>
      <c r="H19" s="24">
        <v>0</v>
      </c>
      <c r="I19" s="24"/>
      <c r="J19" s="24">
        <v>0</v>
      </c>
      <c r="K19" s="24"/>
      <c r="L19" s="24">
        <v>0</v>
      </c>
      <c r="M19" s="24"/>
      <c r="N19" s="24">
        <v>0</v>
      </c>
      <c r="O19" s="24"/>
      <c r="P19" s="24">
        <v>0</v>
      </c>
      <c r="Q19" s="24"/>
      <c r="R19" s="24">
        <f>-P19</f>
        <v>0</v>
      </c>
      <c r="S19" s="24"/>
      <c r="T19" s="24">
        <v>0</v>
      </c>
      <c r="U19" s="24"/>
      <c r="V19" s="24">
        <f>SUM(D19:U19)</f>
        <v>0</v>
      </c>
    </row>
    <row r="20" spans="1:23" ht="18" customHeight="1" x14ac:dyDescent="0.5">
      <c r="A20" s="2" t="s">
        <v>222</v>
      </c>
      <c r="B20" s="2"/>
      <c r="C20" s="2"/>
      <c r="D20" s="24">
        <v>0</v>
      </c>
      <c r="E20" s="24"/>
      <c r="F20" s="24">
        <v>0</v>
      </c>
      <c r="G20" s="24"/>
      <c r="H20" s="24">
        <v>0</v>
      </c>
      <c r="I20" s="24"/>
      <c r="J20" s="24"/>
      <c r="K20" s="24"/>
      <c r="L20" s="24"/>
      <c r="M20" s="24"/>
      <c r="N20" s="24"/>
      <c r="O20" s="24"/>
      <c r="P20" s="24">
        <v>0</v>
      </c>
      <c r="Q20" s="24"/>
      <c r="R20" s="24">
        <v>95942861.769999996</v>
      </c>
      <c r="S20" s="24"/>
      <c r="T20" s="24">
        <f>-T22</f>
        <v>0</v>
      </c>
      <c r="U20" s="24"/>
      <c r="V20" s="24">
        <f>SUM(D20:U20)</f>
        <v>95942861.769999996</v>
      </c>
    </row>
    <row r="21" spans="1:23" ht="18" hidden="1" customHeight="1" x14ac:dyDescent="0.5">
      <c r="A21" s="2" t="s">
        <v>105</v>
      </c>
      <c r="B21" s="2"/>
      <c r="C21" s="2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</row>
    <row r="22" spans="1:23" ht="18" hidden="1" customHeight="1" x14ac:dyDescent="0.5">
      <c r="A22" s="2" t="s">
        <v>106</v>
      </c>
      <c r="B22" s="2"/>
      <c r="C22" s="2"/>
      <c r="D22" s="24">
        <v>0</v>
      </c>
      <c r="E22" s="24"/>
      <c r="F22" s="24">
        <v>0</v>
      </c>
      <c r="G22" s="24"/>
      <c r="H22" s="24">
        <v>0</v>
      </c>
      <c r="I22" s="24"/>
      <c r="J22" s="24">
        <v>0</v>
      </c>
      <c r="K22" s="24"/>
      <c r="L22" s="24">
        <v>0</v>
      </c>
      <c r="M22" s="24"/>
      <c r="N22" s="24">
        <v>0</v>
      </c>
      <c r="O22" s="24"/>
      <c r="P22" s="24">
        <v>0</v>
      </c>
      <c r="Q22" s="24"/>
      <c r="R22" s="24">
        <v>0</v>
      </c>
      <c r="S22" s="24"/>
      <c r="T22" s="24">
        <f>-R22</f>
        <v>0</v>
      </c>
      <c r="U22" s="24"/>
      <c r="V22" s="24">
        <f>SUM(D22:U22)</f>
        <v>0</v>
      </c>
    </row>
    <row r="23" spans="1:23" ht="11.25" customHeight="1" x14ac:dyDescent="0.5">
      <c r="A23" s="2"/>
      <c r="B23" s="2"/>
      <c r="C23" s="2"/>
      <c r="D23" s="25"/>
      <c r="E23" s="24"/>
      <c r="F23" s="25"/>
      <c r="G23" s="24"/>
      <c r="H23" s="25"/>
      <c r="I23" s="24"/>
      <c r="J23" s="25"/>
      <c r="K23" s="24"/>
      <c r="L23" s="25"/>
      <c r="M23" s="24"/>
      <c r="N23" s="25"/>
      <c r="O23" s="24"/>
      <c r="P23" s="25"/>
      <c r="Q23" s="24"/>
      <c r="R23" s="25"/>
      <c r="S23" s="24"/>
      <c r="T23" s="25"/>
      <c r="U23" s="24"/>
      <c r="V23" s="25"/>
    </row>
    <row r="24" spans="1:23" ht="18" customHeight="1" thickBot="1" x14ac:dyDescent="0.55000000000000004">
      <c r="A24" s="2" t="str">
        <f>เปลี่ยนแปลงรวม!A21</f>
        <v>ยอดคงเหลือ ณ วันที่ 31 มีนาคม 2567</v>
      </c>
      <c r="B24" s="2"/>
      <c r="C24" s="2"/>
      <c r="D24" s="26">
        <f>SUM(D14:D23)</f>
        <v>1164401069.76</v>
      </c>
      <c r="E24" s="24"/>
      <c r="F24" s="26">
        <f>SUM(F14:F23)</f>
        <v>688264273.17000008</v>
      </c>
      <c r="G24" s="24"/>
      <c r="H24" s="26">
        <f>SUM(H14:H23)</f>
        <v>0</v>
      </c>
      <c r="I24" s="24"/>
      <c r="J24" s="26">
        <f>SUM(J14:J23)</f>
        <v>0</v>
      </c>
      <c r="K24" s="24"/>
      <c r="L24" s="26">
        <f>SUM(L14:L23)</f>
        <v>0</v>
      </c>
      <c r="M24" s="24"/>
      <c r="N24" s="26">
        <f>SUM(N14:N23)</f>
        <v>0</v>
      </c>
      <c r="O24" s="24"/>
      <c r="P24" s="26">
        <f>SUM(P14:P23)</f>
        <v>107803033.52</v>
      </c>
      <c r="Q24" s="24"/>
      <c r="R24" s="26">
        <f>SUM(R14:R23)</f>
        <v>1040715183.4399999</v>
      </c>
      <c r="S24" s="24"/>
      <c r="T24" s="26">
        <f>SUM(T14:T23)</f>
        <v>0</v>
      </c>
      <c r="U24" s="24"/>
      <c r="V24" s="26">
        <f>SUM(V14:V23)</f>
        <v>3001183559.8899999</v>
      </c>
      <c r="W24" s="59"/>
    </row>
    <row r="25" spans="1:23" ht="18" customHeight="1" thickTop="1" x14ac:dyDescent="0.5">
      <c r="A25" s="2"/>
      <c r="B25" s="29"/>
      <c r="C25" s="2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5"/>
      <c r="U25" s="27"/>
      <c r="V25" s="27"/>
    </row>
    <row r="26" spans="1:23" ht="18" customHeight="1" x14ac:dyDescent="0.5">
      <c r="A26" s="2" t="str">
        <f>เปลี่ยนแปลงรวม!A23</f>
        <v>ยอดคงเหลือ ณ วันที่  1 มกราคม 2568</v>
      </c>
      <c r="B26" s="29"/>
      <c r="C26" s="2"/>
      <c r="D26" s="24">
        <v>1350102558.8800001</v>
      </c>
      <c r="E26" s="24"/>
      <c r="F26" s="24">
        <v>1344904738.72</v>
      </c>
      <c r="G26" s="24"/>
      <c r="H26" s="24">
        <v>0</v>
      </c>
      <c r="I26" s="24"/>
      <c r="J26" s="5"/>
      <c r="K26" s="24"/>
      <c r="L26" s="24"/>
      <c r="M26" s="24"/>
      <c r="N26" s="24"/>
      <c r="O26" s="24"/>
      <c r="P26" s="24">
        <v>111952161.69</v>
      </c>
      <c r="Q26" s="24"/>
      <c r="R26" s="24">
        <v>584721503.51000011</v>
      </c>
      <c r="S26" s="24"/>
      <c r="T26" s="24">
        <v>0</v>
      </c>
      <c r="U26" s="24"/>
      <c r="V26" s="24">
        <f>SUM(D26:U26)</f>
        <v>3391680962.8000007</v>
      </c>
    </row>
    <row r="27" spans="1:23" ht="7.5" customHeight="1" x14ac:dyDescent="0.5">
      <c r="A27" s="2"/>
      <c r="B27" s="2"/>
      <c r="C27" s="2"/>
      <c r="D27" s="24"/>
      <c r="E27" s="24"/>
      <c r="F27" s="24"/>
      <c r="G27" s="24"/>
      <c r="H27" s="24"/>
      <c r="I27" s="24"/>
      <c r="J27" s="5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1:23" ht="18" customHeight="1" x14ac:dyDescent="0.5">
      <c r="A28" s="2" t="s">
        <v>100</v>
      </c>
      <c r="B28" s="2"/>
      <c r="C28" s="2"/>
      <c r="D28" s="24"/>
      <c r="E28" s="24"/>
      <c r="F28" s="24"/>
      <c r="G28" s="24"/>
      <c r="H28" s="24"/>
      <c r="I28" s="24"/>
      <c r="J28" s="5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  <row r="29" spans="1:23" ht="18" hidden="1" customHeight="1" x14ac:dyDescent="0.5">
      <c r="A29" s="2" t="s">
        <v>101</v>
      </c>
      <c r="B29" s="29">
        <v>25</v>
      </c>
      <c r="C29" s="2"/>
      <c r="D29" s="24">
        <v>0</v>
      </c>
      <c r="E29" s="24"/>
      <c r="F29" s="24">
        <v>0</v>
      </c>
      <c r="G29" s="24"/>
      <c r="H29" s="24">
        <v>0</v>
      </c>
      <c r="I29" s="24"/>
      <c r="J29" s="24">
        <v>0</v>
      </c>
      <c r="K29" s="24"/>
      <c r="L29" s="24">
        <v>0</v>
      </c>
      <c r="M29" s="24"/>
      <c r="N29" s="24">
        <v>0</v>
      </c>
      <c r="O29" s="24"/>
      <c r="P29" s="24">
        <v>0</v>
      </c>
      <c r="Q29" s="24"/>
      <c r="R29" s="24">
        <v>0</v>
      </c>
      <c r="S29" s="24"/>
      <c r="T29" s="24">
        <v>0</v>
      </c>
      <c r="U29" s="24"/>
      <c r="V29" s="24">
        <f>SUM(D29:U29)</f>
        <v>0</v>
      </c>
    </row>
    <row r="30" spans="1:23" ht="18" hidden="1" customHeight="1" x14ac:dyDescent="0.5">
      <c r="A30" s="2" t="s">
        <v>115</v>
      </c>
      <c r="B30" s="29">
        <v>24</v>
      </c>
      <c r="C30" s="2"/>
      <c r="D30" s="24">
        <v>0</v>
      </c>
      <c r="E30" s="24"/>
      <c r="F30" s="24">
        <v>0</v>
      </c>
      <c r="G30" s="24"/>
      <c r="H30" s="24">
        <v>0</v>
      </c>
      <c r="I30" s="24"/>
      <c r="J30" s="24">
        <v>0</v>
      </c>
      <c r="K30" s="24"/>
      <c r="L30" s="24">
        <v>0</v>
      </c>
      <c r="M30" s="24"/>
      <c r="N30" s="24">
        <v>0</v>
      </c>
      <c r="O30" s="24"/>
      <c r="P30" s="24">
        <v>0</v>
      </c>
      <c r="Q30" s="24"/>
      <c r="R30" s="24">
        <v>0</v>
      </c>
      <c r="S30" s="24"/>
      <c r="T30" s="24">
        <v>0</v>
      </c>
      <c r="U30" s="24"/>
      <c r="V30" s="24">
        <f>SUM(D30:U30)</f>
        <v>0</v>
      </c>
    </row>
    <row r="31" spans="1:23" ht="18" hidden="1" customHeight="1" x14ac:dyDescent="0.5">
      <c r="A31" s="2" t="s">
        <v>103</v>
      </c>
      <c r="B31" s="29"/>
      <c r="C31" s="2"/>
      <c r="D31" s="24">
        <v>0</v>
      </c>
      <c r="E31" s="24"/>
      <c r="F31" s="24">
        <v>0</v>
      </c>
      <c r="G31" s="24"/>
      <c r="H31" s="24">
        <v>0</v>
      </c>
      <c r="I31" s="24"/>
      <c r="J31" s="24">
        <v>0</v>
      </c>
      <c r="K31" s="24"/>
      <c r="L31" s="24">
        <v>0</v>
      </c>
      <c r="M31" s="24"/>
      <c r="N31" s="24">
        <v>0</v>
      </c>
      <c r="O31" s="24"/>
      <c r="P31" s="24">
        <v>0</v>
      </c>
      <c r="Q31" s="24"/>
      <c r="R31" s="24">
        <f>-P31</f>
        <v>0</v>
      </c>
      <c r="S31" s="24"/>
      <c r="T31" s="24">
        <v>0</v>
      </c>
      <c r="U31" s="24"/>
      <c r="V31" s="24">
        <f>SUM(D31:U31)</f>
        <v>0</v>
      </c>
    </row>
    <row r="32" spans="1:23" ht="18" customHeight="1" x14ac:dyDescent="0.5">
      <c r="A32" s="2" t="s">
        <v>222</v>
      </c>
      <c r="B32" s="2"/>
      <c r="C32" s="2"/>
      <c r="D32" s="24">
        <v>0</v>
      </c>
      <c r="E32" s="24"/>
      <c r="F32" s="24">
        <v>0</v>
      </c>
      <c r="G32" s="24"/>
      <c r="H32" s="24">
        <v>0</v>
      </c>
      <c r="I32" s="24"/>
      <c r="J32" s="24"/>
      <c r="K32" s="24"/>
      <c r="L32" s="24"/>
      <c r="M32" s="24"/>
      <c r="N32" s="24"/>
      <c r="O32" s="24"/>
      <c r="P32" s="24">
        <v>0</v>
      </c>
      <c r="Q32" s="24"/>
      <c r="R32" s="24">
        <f>'งบกำไรขาดทุน Q1_68'!J36</f>
        <v>-87603709.439999998</v>
      </c>
      <c r="S32" s="24"/>
      <c r="T32" s="24">
        <f>-T34</f>
        <v>-2755342.4</v>
      </c>
      <c r="U32" s="24"/>
      <c r="V32" s="24">
        <f>SUM(D32:U32)</f>
        <v>-90359051.840000004</v>
      </c>
    </row>
    <row r="33" spans="1:23" ht="18" customHeight="1" x14ac:dyDescent="0.5">
      <c r="A33" s="2" t="s">
        <v>105</v>
      </c>
      <c r="B33" s="2"/>
      <c r="C33" s="2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</row>
    <row r="34" spans="1:23" ht="18" customHeight="1" x14ac:dyDescent="0.5">
      <c r="A34" s="2" t="s">
        <v>234</v>
      </c>
      <c r="B34" s="2"/>
      <c r="C34" s="2"/>
      <c r="D34" s="24">
        <v>0</v>
      </c>
      <c r="E34" s="24"/>
      <c r="F34" s="24">
        <v>0</v>
      </c>
      <c r="G34" s="24"/>
      <c r="H34" s="24">
        <v>0</v>
      </c>
      <c r="I34" s="24"/>
      <c r="J34" s="24">
        <v>0</v>
      </c>
      <c r="K34" s="24"/>
      <c r="L34" s="24">
        <v>0</v>
      </c>
      <c r="M34" s="24"/>
      <c r="N34" s="24">
        <v>0</v>
      </c>
      <c r="O34" s="24"/>
      <c r="P34" s="24">
        <v>0</v>
      </c>
      <c r="Q34" s="24"/>
      <c r="R34" s="24">
        <f>SUM('งบกำไรขาดทุน Q1_68'!J70:J71)</f>
        <v>-2755342.4</v>
      </c>
      <c r="S34" s="24"/>
      <c r="T34" s="24">
        <f>-R34</f>
        <v>2755342.4</v>
      </c>
      <c r="U34" s="24"/>
      <c r="V34" s="24">
        <f>SUM(D34:U34)</f>
        <v>0</v>
      </c>
    </row>
    <row r="35" spans="1:23" ht="10.5" customHeight="1" x14ac:dyDescent="0.5">
      <c r="A35" s="2"/>
      <c r="B35" s="2"/>
      <c r="C35" s="2"/>
      <c r="D35" s="25"/>
      <c r="E35" s="24"/>
      <c r="F35" s="25"/>
      <c r="G35" s="24"/>
      <c r="H35" s="25"/>
      <c r="I35" s="24"/>
      <c r="J35" s="25"/>
      <c r="K35" s="24"/>
      <c r="L35" s="25"/>
      <c r="M35" s="24"/>
      <c r="N35" s="25"/>
      <c r="O35" s="24"/>
      <c r="P35" s="25"/>
      <c r="Q35" s="24"/>
      <c r="R35" s="25"/>
      <c r="S35" s="24"/>
      <c r="T35" s="25"/>
      <c r="U35" s="24"/>
      <c r="V35" s="25"/>
    </row>
    <row r="36" spans="1:23" ht="18" customHeight="1" thickBot="1" x14ac:dyDescent="0.55000000000000004">
      <c r="A36" s="2" t="str">
        <f>เปลี่ยนแปลงรวม!A33</f>
        <v>ยอดคงเหลือ ณ วันที่ 31 มีนาคม 2568</v>
      </c>
      <c r="B36" s="2"/>
      <c r="C36" s="2"/>
      <c r="D36" s="26">
        <f>SUM(D26:D35)</f>
        <v>1350102558.8800001</v>
      </c>
      <c r="E36" s="24"/>
      <c r="F36" s="26">
        <f>SUM(F26:F35)</f>
        <v>1344904738.72</v>
      </c>
      <c r="G36" s="24"/>
      <c r="H36" s="26">
        <f>SUM(H26:H35)</f>
        <v>0</v>
      </c>
      <c r="I36" s="24"/>
      <c r="J36" s="26">
        <f>SUM(J26:J35)</f>
        <v>0</v>
      </c>
      <c r="K36" s="24"/>
      <c r="L36" s="26">
        <f>SUM(L26:L35)</f>
        <v>0</v>
      </c>
      <c r="M36" s="24"/>
      <c r="N36" s="26">
        <f>SUM(N26:N35)</f>
        <v>0</v>
      </c>
      <c r="O36" s="24"/>
      <c r="P36" s="26">
        <f>SUM(P26:P35)</f>
        <v>111952161.69</v>
      </c>
      <c r="Q36" s="24"/>
      <c r="R36" s="26">
        <f>SUM(R26:R35)</f>
        <v>494362451.67000014</v>
      </c>
      <c r="S36" s="24"/>
      <c r="T36" s="26">
        <f>SUM(T26:T35)</f>
        <v>0</v>
      </c>
      <c r="U36" s="24"/>
      <c r="V36" s="26">
        <f>SUM(V26:V35)</f>
        <v>3301321910.9600005</v>
      </c>
      <c r="W36" s="59">
        <f>'งบฐานะการเงิน Q1_68'!J122-V36</f>
        <v>0</v>
      </c>
    </row>
    <row r="37" spans="1:23" ht="18" customHeight="1" thickTop="1" x14ac:dyDescent="0.5">
      <c r="A37" s="2"/>
      <c r="B37" s="2"/>
      <c r="C37" s="2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</row>
    <row r="38" spans="1:23" ht="18" customHeight="1" x14ac:dyDescent="0.5">
      <c r="A38" s="2" t="s">
        <v>184</v>
      </c>
      <c r="B38" s="2"/>
      <c r="C38" s="2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</row>
    <row r="39" spans="1:23" ht="18" customHeight="1" x14ac:dyDescent="0.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3" ht="18" customHeight="1" x14ac:dyDescent="0.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3" ht="18" customHeight="1" x14ac:dyDescent="0.5">
      <c r="A41" s="28" t="s">
        <v>108</v>
      </c>
      <c r="B41" s="30"/>
      <c r="C41" s="29"/>
      <c r="D41" s="28"/>
      <c r="E41" s="29"/>
      <c r="F41" s="29"/>
      <c r="G41" s="29"/>
      <c r="H41" s="30"/>
      <c r="I41" s="28"/>
      <c r="J41" s="28"/>
      <c r="K41" s="28"/>
      <c r="L41" s="28"/>
      <c r="M41" s="28"/>
      <c r="N41" s="28"/>
      <c r="O41" s="29"/>
      <c r="P41" s="28" t="s">
        <v>108</v>
      </c>
      <c r="Q41" s="29"/>
      <c r="R41" s="29"/>
      <c r="S41" s="29"/>
      <c r="T41" s="29"/>
      <c r="U41" s="29"/>
      <c r="V41" s="29"/>
    </row>
    <row r="42" spans="1:23" ht="10.5" customHeight="1" x14ac:dyDescent="0.5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</row>
  </sheetData>
  <mergeCells count="9">
    <mergeCell ref="A42:V42"/>
    <mergeCell ref="P8:R8"/>
    <mergeCell ref="P9:R9"/>
    <mergeCell ref="R1:V1"/>
    <mergeCell ref="A2:V2"/>
    <mergeCell ref="A3:V3"/>
    <mergeCell ref="A4:V4"/>
    <mergeCell ref="A5:V5"/>
    <mergeCell ref="D7:V7"/>
  </mergeCells>
  <pageMargins left="1.01" right="0.32" top="0.31" bottom="0.26" header="0.2" footer="0.19"/>
  <pageSetup paperSize="9" scale="85" firstPageNumber="5" orientation="landscape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19CC4-0AFF-4520-8892-707499A56380}">
  <dimension ref="A1:N104"/>
  <sheetViews>
    <sheetView view="pageBreakPreview" zoomScale="110" zoomScaleNormal="100" zoomScaleSheetLayoutView="110" workbookViewId="0">
      <selection activeCell="C12" sqref="C12"/>
    </sheetView>
  </sheetViews>
  <sheetFormatPr defaultRowHeight="18" customHeight="1" x14ac:dyDescent="0.5"/>
  <cols>
    <col min="1" max="2" width="2.85546875" style="2" customWidth="1"/>
    <col min="3" max="3" width="38.42578125" style="2" customWidth="1"/>
    <col min="4" max="4" width="6.85546875" style="29" bestFit="1" customWidth="1"/>
    <col min="5" max="5" width="0.85546875" style="29" customWidth="1"/>
    <col min="6" max="6" width="14.85546875" style="29" customWidth="1"/>
    <col min="7" max="7" width="0.85546875" style="29" customWidth="1"/>
    <col min="8" max="8" width="14.85546875" style="29" customWidth="1"/>
    <col min="9" max="9" width="0.85546875" style="2" customWidth="1"/>
    <col min="10" max="10" width="14.85546875" style="38" customWidth="1"/>
    <col min="11" max="11" width="0.85546875" style="2" customWidth="1"/>
    <col min="12" max="12" width="14.85546875" style="38" customWidth="1"/>
    <col min="13" max="13" width="14.140625" style="31" bestFit="1" customWidth="1"/>
    <col min="14" max="14" width="11.5703125" style="31" bestFit="1" customWidth="1"/>
    <col min="15" max="256" width="9.140625" style="31"/>
    <col min="257" max="258" width="2.85546875" style="31" customWidth="1"/>
    <col min="259" max="259" width="43.140625" style="31" customWidth="1"/>
    <col min="260" max="260" width="6.140625" style="31" customWidth="1"/>
    <col min="261" max="261" width="0.85546875" style="31" customWidth="1"/>
    <col min="262" max="262" width="20.85546875" style="31" customWidth="1"/>
    <col min="263" max="263" width="0.85546875" style="31" customWidth="1"/>
    <col min="264" max="264" width="12.85546875" style="31" bestFit="1" customWidth="1"/>
    <col min="265" max="265" width="0.85546875" style="31" customWidth="1"/>
    <col min="266" max="266" width="12.85546875" style="31" customWidth="1"/>
    <col min="267" max="267" width="0.85546875" style="31" customWidth="1"/>
    <col min="268" max="268" width="12.85546875" style="31" bestFit="1" customWidth="1"/>
    <col min="269" max="269" width="14.140625" style="31" bestFit="1" customWidth="1"/>
    <col min="270" max="270" width="11.5703125" style="31" bestFit="1" customWidth="1"/>
    <col min="271" max="512" width="9.140625" style="31"/>
    <col min="513" max="514" width="2.85546875" style="31" customWidth="1"/>
    <col min="515" max="515" width="43.140625" style="31" customWidth="1"/>
    <col min="516" max="516" width="6.140625" style="31" customWidth="1"/>
    <col min="517" max="517" width="0.85546875" style="31" customWidth="1"/>
    <col min="518" max="518" width="20.85546875" style="31" customWidth="1"/>
    <col min="519" max="519" width="0.85546875" style="31" customWidth="1"/>
    <col min="520" max="520" width="12.85546875" style="31" bestFit="1" customWidth="1"/>
    <col min="521" max="521" width="0.85546875" style="31" customWidth="1"/>
    <col min="522" max="522" width="12.85546875" style="31" customWidth="1"/>
    <col min="523" max="523" width="0.85546875" style="31" customWidth="1"/>
    <col min="524" max="524" width="12.85546875" style="31" bestFit="1" customWidth="1"/>
    <col min="525" max="525" width="14.140625" style="31" bestFit="1" customWidth="1"/>
    <col min="526" max="526" width="11.5703125" style="31" bestFit="1" customWidth="1"/>
    <col min="527" max="768" width="9.140625" style="31"/>
    <col min="769" max="770" width="2.85546875" style="31" customWidth="1"/>
    <col min="771" max="771" width="43.140625" style="31" customWidth="1"/>
    <col min="772" max="772" width="6.140625" style="31" customWidth="1"/>
    <col min="773" max="773" width="0.85546875" style="31" customWidth="1"/>
    <col min="774" max="774" width="20.85546875" style="31" customWidth="1"/>
    <col min="775" max="775" width="0.85546875" style="31" customWidth="1"/>
    <col min="776" max="776" width="12.85546875" style="31" bestFit="1" customWidth="1"/>
    <col min="777" max="777" width="0.85546875" style="31" customWidth="1"/>
    <col min="778" max="778" width="12.85546875" style="31" customWidth="1"/>
    <col min="779" max="779" width="0.85546875" style="31" customWidth="1"/>
    <col min="780" max="780" width="12.85546875" style="31" bestFit="1" customWidth="1"/>
    <col min="781" max="781" width="14.140625" style="31" bestFit="1" customWidth="1"/>
    <col min="782" max="782" width="11.5703125" style="31" bestFit="1" customWidth="1"/>
    <col min="783" max="1024" width="9.140625" style="31"/>
    <col min="1025" max="1026" width="2.85546875" style="31" customWidth="1"/>
    <col min="1027" max="1027" width="43.140625" style="31" customWidth="1"/>
    <col min="1028" max="1028" width="6.140625" style="31" customWidth="1"/>
    <col min="1029" max="1029" width="0.85546875" style="31" customWidth="1"/>
    <col min="1030" max="1030" width="20.85546875" style="31" customWidth="1"/>
    <col min="1031" max="1031" width="0.85546875" style="31" customWidth="1"/>
    <col min="1032" max="1032" width="12.85546875" style="31" bestFit="1" customWidth="1"/>
    <col min="1033" max="1033" width="0.85546875" style="31" customWidth="1"/>
    <col min="1034" max="1034" width="12.85546875" style="31" customWidth="1"/>
    <col min="1035" max="1035" width="0.85546875" style="31" customWidth="1"/>
    <col min="1036" max="1036" width="12.85546875" style="31" bestFit="1" customWidth="1"/>
    <col min="1037" max="1037" width="14.140625" style="31" bestFit="1" customWidth="1"/>
    <col min="1038" max="1038" width="11.5703125" style="31" bestFit="1" customWidth="1"/>
    <col min="1039" max="1280" width="9.140625" style="31"/>
    <col min="1281" max="1282" width="2.85546875" style="31" customWidth="1"/>
    <col min="1283" max="1283" width="43.140625" style="31" customWidth="1"/>
    <col min="1284" max="1284" width="6.140625" style="31" customWidth="1"/>
    <col min="1285" max="1285" width="0.85546875" style="31" customWidth="1"/>
    <col min="1286" max="1286" width="20.85546875" style="31" customWidth="1"/>
    <col min="1287" max="1287" width="0.85546875" style="31" customWidth="1"/>
    <col min="1288" max="1288" width="12.85546875" style="31" bestFit="1" customWidth="1"/>
    <col min="1289" max="1289" width="0.85546875" style="31" customWidth="1"/>
    <col min="1290" max="1290" width="12.85546875" style="31" customWidth="1"/>
    <col min="1291" max="1291" width="0.85546875" style="31" customWidth="1"/>
    <col min="1292" max="1292" width="12.85546875" style="31" bestFit="1" customWidth="1"/>
    <col min="1293" max="1293" width="14.140625" style="31" bestFit="1" customWidth="1"/>
    <col min="1294" max="1294" width="11.5703125" style="31" bestFit="1" customWidth="1"/>
    <col min="1295" max="1536" width="9.140625" style="31"/>
    <col min="1537" max="1538" width="2.85546875" style="31" customWidth="1"/>
    <col min="1539" max="1539" width="43.140625" style="31" customWidth="1"/>
    <col min="1540" max="1540" width="6.140625" style="31" customWidth="1"/>
    <col min="1541" max="1541" width="0.85546875" style="31" customWidth="1"/>
    <col min="1542" max="1542" width="20.85546875" style="31" customWidth="1"/>
    <col min="1543" max="1543" width="0.85546875" style="31" customWidth="1"/>
    <col min="1544" max="1544" width="12.85546875" style="31" bestFit="1" customWidth="1"/>
    <col min="1545" max="1545" width="0.85546875" style="31" customWidth="1"/>
    <col min="1546" max="1546" width="12.85546875" style="31" customWidth="1"/>
    <col min="1547" max="1547" width="0.85546875" style="31" customWidth="1"/>
    <col min="1548" max="1548" width="12.85546875" style="31" bestFit="1" customWidth="1"/>
    <col min="1549" max="1549" width="14.140625" style="31" bestFit="1" customWidth="1"/>
    <col min="1550" max="1550" width="11.5703125" style="31" bestFit="1" customWidth="1"/>
    <col min="1551" max="1792" width="9.140625" style="31"/>
    <col min="1793" max="1794" width="2.85546875" style="31" customWidth="1"/>
    <col min="1795" max="1795" width="43.140625" style="31" customWidth="1"/>
    <col min="1796" max="1796" width="6.140625" style="31" customWidth="1"/>
    <col min="1797" max="1797" width="0.85546875" style="31" customWidth="1"/>
    <col min="1798" max="1798" width="20.85546875" style="31" customWidth="1"/>
    <col min="1799" max="1799" width="0.85546875" style="31" customWidth="1"/>
    <col min="1800" max="1800" width="12.85546875" style="31" bestFit="1" customWidth="1"/>
    <col min="1801" max="1801" width="0.85546875" style="31" customWidth="1"/>
    <col min="1802" max="1802" width="12.85546875" style="31" customWidth="1"/>
    <col min="1803" max="1803" width="0.85546875" style="31" customWidth="1"/>
    <col min="1804" max="1804" width="12.85546875" style="31" bestFit="1" customWidth="1"/>
    <col min="1805" max="1805" width="14.140625" style="31" bestFit="1" customWidth="1"/>
    <col min="1806" max="1806" width="11.5703125" style="31" bestFit="1" customWidth="1"/>
    <col min="1807" max="2048" width="9.140625" style="31"/>
    <col min="2049" max="2050" width="2.85546875" style="31" customWidth="1"/>
    <col min="2051" max="2051" width="43.140625" style="31" customWidth="1"/>
    <col min="2052" max="2052" width="6.140625" style="31" customWidth="1"/>
    <col min="2053" max="2053" width="0.85546875" style="31" customWidth="1"/>
    <col min="2054" max="2054" width="20.85546875" style="31" customWidth="1"/>
    <col min="2055" max="2055" width="0.85546875" style="31" customWidth="1"/>
    <col min="2056" max="2056" width="12.85546875" style="31" bestFit="1" customWidth="1"/>
    <col min="2057" max="2057" width="0.85546875" style="31" customWidth="1"/>
    <col min="2058" max="2058" width="12.85546875" style="31" customWidth="1"/>
    <col min="2059" max="2059" width="0.85546875" style="31" customWidth="1"/>
    <col min="2060" max="2060" width="12.85546875" style="31" bestFit="1" customWidth="1"/>
    <col min="2061" max="2061" width="14.140625" style="31" bestFit="1" customWidth="1"/>
    <col min="2062" max="2062" width="11.5703125" style="31" bestFit="1" customWidth="1"/>
    <col min="2063" max="2304" width="9.140625" style="31"/>
    <col min="2305" max="2306" width="2.85546875" style="31" customWidth="1"/>
    <col min="2307" max="2307" width="43.140625" style="31" customWidth="1"/>
    <col min="2308" max="2308" width="6.140625" style="31" customWidth="1"/>
    <col min="2309" max="2309" width="0.85546875" style="31" customWidth="1"/>
    <col min="2310" max="2310" width="20.85546875" style="31" customWidth="1"/>
    <col min="2311" max="2311" width="0.85546875" style="31" customWidth="1"/>
    <col min="2312" max="2312" width="12.85546875" style="31" bestFit="1" customWidth="1"/>
    <col min="2313" max="2313" width="0.85546875" style="31" customWidth="1"/>
    <col min="2314" max="2314" width="12.85546875" style="31" customWidth="1"/>
    <col min="2315" max="2315" width="0.85546875" style="31" customWidth="1"/>
    <col min="2316" max="2316" width="12.85546875" style="31" bestFit="1" customWidth="1"/>
    <col min="2317" max="2317" width="14.140625" style="31" bestFit="1" customWidth="1"/>
    <col min="2318" max="2318" width="11.5703125" style="31" bestFit="1" customWidth="1"/>
    <col min="2319" max="2560" width="9.140625" style="31"/>
    <col min="2561" max="2562" width="2.85546875" style="31" customWidth="1"/>
    <col min="2563" max="2563" width="43.140625" style="31" customWidth="1"/>
    <col min="2564" max="2564" width="6.140625" style="31" customWidth="1"/>
    <col min="2565" max="2565" width="0.85546875" style="31" customWidth="1"/>
    <col min="2566" max="2566" width="20.85546875" style="31" customWidth="1"/>
    <col min="2567" max="2567" width="0.85546875" style="31" customWidth="1"/>
    <col min="2568" max="2568" width="12.85546875" style="31" bestFit="1" customWidth="1"/>
    <col min="2569" max="2569" width="0.85546875" style="31" customWidth="1"/>
    <col min="2570" max="2570" width="12.85546875" style="31" customWidth="1"/>
    <col min="2571" max="2571" width="0.85546875" style="31" customWidth="1"/>
    <col min="2572" max="2572" width="12.85546875" style="31" bestFit="1" customWidth="1"/>
    <col min="2573" max="2573" width="14.140625" style="31" bestFit="1" customWidth="1"/>
    <col min="2574" max="2574" width="11.5703125" style="31" bestFit="1" customWidth="1"/>
    <col min="2575" max="2816" width="9.140625" style="31"/>
    <col min="2817" max="2818" width="2.85546875" style="31" customWidth="1"/>
    <col min="2819" max="2819" width="43.140625" style="31" customWidth="1"/>
    <col min="2820" max="2820" width="6.140625" style="31" customWidth="1"/>
    <col min="2821" max="2821" width="0.85546875" style="31" customWidth="1"/>
    <col min="2822" max="2822" width="20.85546875" style="31" customWidth="1"/>
    <col min="2823" max="2823" width="0.85546875" style="31" customWidth="1"/>
    <col min="2824" max="2824" width="12.85546875" style="31" bestFit="1" customWidth="1"/>
    <col min="2825" max="2825" width="0.85546875" style="31" customWidth="1"/>
    <col min="2826" max="2826" width="12.85546875" style="31" customWidth="1"/>
    <col min="2827" max="2827" width="0.85546875" style="31" customWidth="1"/>
    <col min="2828" max="2828" width="12.85546875" style="31" bestFit="1" customWidth="1"/>
    <col min="2829" max="2829" width="14.140625" style="31" bestFit="1" customWidth="1"/>
    <col min="2830" max="2830" width="11.5703125" style="31" bestFit="1" customWidth="1"/>
    <col min="2831" max="3072" width="9.140625" style="31"/>
    <col min="3073" max="3074" width="2.85546875" style="31" customWidth="1"/>
    <col min="3075" max="3075" width="43.140625" style="31" customWidth="1"/>
    <col min="3076" max="3076" width="6.140625" style="31" customWidth="1"/>
    <col min="3077" max="3077" width="0.85546875" style="31" customWidth="1"/>
    <col min="3078" max="3078" width="20.85546875" style="31" customWidth="1"/>
    <col min="3079" max="3079" width="0.85546875" style="31" customWidth="1"/>
    <col min="3080" max="3080" width="12.85546875" style="31" bestFit="1" customWidth="1"/>
    <col min="3081" max="3081" width="0.85546875" style="31" customWidth="1"/>
    <col min="3082" max="3082" width="12.85546875" style="31" customWidth="1"/>
    <col min="3083" max="3083" width="0.85546875" style="31" customWidth="1"/>
    <col min="3084" max="3084" width="12.85546875" style="31" bestFit="1" customWidth="1"/>
    <col min="3085" max="3085" width="14.140625" style="31" bestFit="1" customWidth="1"/>
    <col min="3086" max="3086" width="11.5703125" style="31" bestFit="1" customWidth="1"/>
    <col min="3087" max="3328" width="9.140625" style="31"/>
    <col min="3329" max="3330" width="2.85546875" style="31" customWidth="1"/>
    <col min="3331" max="3331" width="43.140625" style="31" customWidth="1"/>
    <col min="3332" max="3332" width="6.140625" style="31" customWidth="1"/>
    <col min="3333" max="3333" width="0.85546875" style="31" customWidth="1"/>
    <col min="3334" max="3334" width="20.85546875" style="31" customWidth="1"/>
    <col min="3335" max="3335" width="0.85546875" style="31" customWidth="1"/>
    <col min="3336" max="3336" width="12.85546875" style="31" bestFit="1" customWidth="1"/>
    <col min="3337" max="3337" width="0.85546875" style="31" customWidth="1"/>
    <col min="3338" max="3338" width="12.85546875" style="31" customWidth="1"/>
    <col min="3339" max="3339" width="0.85546875" style="31" customWidth="1"/>
    <col min="3340" max="3340" width="12.85546875" style="31" bestFit="1" customWidth="1"/>
    <col min="3341" max="3341" width="14.140625" style="31" bestFit="1" customWidth="1"/>
    <col min="3342" max="3342" width="11.5703125" style="31" bestFit="1" customWidth="1"/>
    <col min="3343" max="3584" width="9.140625" style="31"/>
    <col min="3585" max="3586" width="2.85546875" style="31" customWidth="1"/>
    <col min="3587" max="3587" width="43.140625" style="31" customWidth="1"/>
    <col min="3588" max="3588" width="6.140625" style="31" customWidth="1"/>
    <col min="3589" max="3589" width="0.85546875" style="31" customWidth="1"/>
    <col min="3590" max="3590" width="20.85546875" style="31" customWidth="1"/>
    <col min="3591" max="3591" width="0.85546875" style="31" customWidth="1"/>
    <col min="3592" max="3592" width="12.85546875" style="31" bestFit="1" customWidth="1"/>
    <col min="3593" max="3593" width="0.85546875" style="31" customWidth="1"/>
    <col min="3594" max="3594" width="12.85546875" style="31" customWidth="1"/>
    <col min="3595" max="3595" width="0.85546875" style="31" customWidth="1"/>
    <col min="3596" max="3596" width="12.85546875" style="31" bestFit="1" customWidth="1"/>
    <col min="3597" max="3597" width="14.140625" style="31" bestFit="1" customWidth="1"/>
    <col min="3598" max="3598" width="11.5703125" style="31" bestFit="1" customWidth="1"/>
    <col min="3599" max="3840" width="9.140625" style="31"/>
    <col min="3841" max="3842" width="2.85546875" style="31" customWidth="1"/>
    <col min="3843" max="3843" width="43.140625" style="31" customWidth="1"/>
    <col min="3844" max="3844" width="6.140625" style="31" customWidth="1"/>
    <col min="3845" max="3845" width="0.85546875" style="31" customWidth="1"/>
    <col min="3846" max="3846" width="20.85546875" style="31" customWidth="1"/>
    <col min="3847" max="3847" width="0.85546875" style="31" customWidth="1"/>
    <col min="3848" max="3848" width="12.85546875" style="31" bestFit="1" customWidth="1"/>
    <col min="3849" max="3849" width="0.85546875" style="31" customWidth="1"/>
    <col min="3850" max="3850" width="12.85546875" style="31" customWidth="1"/>
    <col min="3851" max="3851" width="0.85546875" style="31" customWidth="1"/>
    <col min="3852" max="3852" width="12.85546875" style="31" bestFit="1" customWidth="1"/>
    <col min="3853" max="3853" width="14.140625" style="31" bestFit="1" customWidth="1"/>
    <col min="3854" max="3854" width="11.5703125" style="31" bestFit="1" customWidth="1"/>
    <col min="3855" max="4096" width="9.140625" style="31"/>
    <col min="4097" max="4098" width="2.85546875" style="31" customWidth="1"/>
    <col min="4099" max="4099" width="43.140625" style="31" customWidth="1"/>
    <col min="4100" max="4100" width="6.140625" style="31" customWidth="1"/>
    <col min="4101" max="4101" width="0.85546875" style="31" customWidth="1"/>
    <col min="4102" max="4102" width="20.85546875" style="31" customWidth="1"/>
    <col min="4103" max="4103" width="0.85546875" style="31" customWidth="1"/>
    <col min="4104" max="4104" width="12.85546875" style="31" bestFit="1" customWidth="1"/>
    <col min="4105" max="4105" width="0.85546875" style="31" customWidth="1"/>
    <col min="4106" max="4106" width="12.85546875" style="31" customWidth="1"/>
    <col min="4107" max="4107" width="0.85546875" style="31" customWidth="1"/>
    <col min="4108" max="4108" width="12.85546875" style="31" bestFit="1" customWidth="1"/>
    <col min="4109" max="4109" width="14.140625" style="31" bestFit="1" customWidth="1"/>
    <col min="4110" max="4110" width="11.5703125" style="31" bestFit="1" customWidth="1"/>
    <col min="4111" max="4352" width="9.140625" style="31"/>
    <col min="4353" max="4354" width="2.85546875" style="31" customWidth="1"/>
    <col min="4355" max="4355" width="43.140625" style="31" customWidth="1"/>
    <col min="4356" max="4356" width="6.140625" style="31" customWidth="1"/>
    <col min="4357" max="4357" width="0.85546875" style="31" customWidth="1"/>
    <col min="4358" max="4358" width="20.85546875" style="31" customWidth="1"/>
    <col min="4359" max="4359" width="0.85546875" style="31" customWidth="1"/>
    <col min="4360" max="4360" width="12.85546875" style="31" bestFit="1" customWidth="1"/>
    <col min="4361" max="4361" width="0.85546875" style="31" customWidth="1"/>
    <col min="4362" max="4362" width="12.85546875" style="31" customWidth="1"/>
    <col min="4363" max="4363" width="0.85546875" style="31" customWidth="1"/>
    <col min="4364" max="4364" width="12.85546875" style="31" bestFit="1" customWidth="1"/>
    <col min="4365" max="4365" width="14.140625" style="31" bestFit="1" customWidth="1"/>
    <col min="4366" max="4366" width="11.5703125" style="31" bestFit="1" customWidth="1"/>
    <col min="4367" max="4608" width="9.140625" style="31"/>
    <col min="4609" max="4610" width="2.85546875" style="31" customWidth="1"/>
    <col min="4611" max="4611" width="43.140625" style="31" customWidth="1"/>
    <col min="4612" max="4612" width="6.140625" style="31" customWidth="1"/>
    <col min="4613" max="4613" width="0.85546875" style="31" customWidth="1"/>
    <col min="4614" max="4614" width="20.85546875" style="31" customWidth="1"/>
    <col min="4615" max="4615" width="0.85546875" style="31" customWidth="1"/>
    <col min="4616" max="4616" width="12.85546875" style="31" bestFit="1" customWidth="1"/>
    <col min="4617" max="4617" width="0.85546875" style="31" customWidth="1"/>
    <col min="4618" max="4618" width="12.85546875" style="31" customWidth="1"/>
    <col min="4619" max="4619" width="0.85546875" style="31" customWidth="1"/>
    <col min="4620" max="4620" width="12.85546875" style="31" bestFit="1" customWidth="1"/>
    <col min="4621" max="4621" width="14.140625" style="31" bestFit="1" customWidth="1"/>
    <col min="4622" max="4622" width="11.5703125" style="31" bestFit="1" customWidth="1"/>
    <col min="4623" max="4864" width="9.140625" style="31"/>
    <col min="4865" max="4866" width="2.85546875" style="31" customWidth="1"/>
    <col min="4867" max="4867" width="43.140625" style="31" customWidth="1"/>
    <col min="4868" max="4868" width="6.140625" style="31" customWidth="1"/>
    <col min="4869" max="4869" width="0.85546875" style="31" customWidth="1"/>
    <col min="4870" max="4870" width="20.85546875" style="31" customWidth="1"/>
    <col min="4871" max="4871" width="0.85546875" style="31" customWidth="1"/>
    <col min="4872" max="4872" width="12.85546875" style="31" bestFit="1" customWidth="1"/>
    <col min="4873" max="4873" width="0.85546875" style="31" customWidth="1"/>
    <col min="4874" max="4874" width="12.85546875" style="31" customWidth="1"/>
    <col min="4875" max="4875" width="0.85546875" style="31" customWidth="1"/>
    <col min="4876" max="4876" width="12.85546875" style="31" bestFit="1" customWidth="1"/>
    <col min="4877" max="4877" width="14.140625" style="31" bestFit="1" customWidth="1"/>
    <col min="4878" max="4878" width="11.5703125" style="31" bestFit="1" customWidth="1"/>
    <col min="4879" max="5120" width="9.140625" style="31"/>
    <col min="5121" max="5122" width="2.85546875" style="31" customWidth="1"/>
    <col min="5123" max="5123" width="43.140625" style="31" customWidth="1"/>
    <col min="5124" max="5124" width="6.140625" style="31" customWidth="1"/>
    <col min="5125" max="5125" width="0.85546875" style="31" customWidth="1"/>
    <col min="5126" max="5126" width="20.85546875" style="31" customWidth="1"/>
    <col min="5127" max="5127" width="0.85546875" style="31" customWidth="1"/>
    <col min="5128" max="5128" width="12.85546875" style="31" bestFit="1" customWidth="1"/>
    <col min="5129" max="5129" width="0.85546875" style="31" customWidth="1"/>
    <col min="5130" max="5130" width="12.85546875" style="31" customWidth="1"/>
    <col min="5131" max="5131" width="0.85546875" style="31" customWidth="1"/>
    <col min="5132" max="5132" width="12.85546875" style="31" bestFit="1" customWidth="1"/>
    <col min="5133" max="5133" width="14.140625" style="31" bestFit="1" customWidth="1"/>
    <col min="5134" max="5134" width="11.5703125" style="31" bestFit="1" customWidth="1"/>
    <col min="5135" max="5376" width="9.140625" style="31"/>
    <col min="5377" max="5378" width="2.85546875" style="31" customWidth="1"/>
    <col min="5379" max="5379" width="43.140625" style="31" customWidth="1"/>
    <col min="5380" max="5380" width="6.140625" style="31" customWidth="1"/>
    <col min="5381" max="5381" width="0.85546875" style="31" customWidth="1"/>
    <col min="5382" max="5382" width="20.85546875" style="31" customWidth="1"/>
    <col min="5383" max="5383" width="0.85546875" style="31" customWidth="1"/>
    <col min="5384" max="5384" width="12.85546875" style="31" bestFit="1" customWidth="1"/>
    <col min="5385" max="5385" width="0.85546875" style="31" customWidth="1"/>
    <col min="5386" max="5386" width="12.85546875" style="31" customWidth="1"/>
    <col min="5387" max="5387" width="0.85546875" style="31" customWidth="1"/>
    <col min="5388" max="5388" width="12.85546875" style="31" bestFit="1" customWidth="1"/>
    <col min="5389" max="5389" width="14.140625" style="31" bestFit="1" customWidth="1"/>
    <col min="5390" max="5390" width="11.5703125" style="31" bestFit="1" customWidth="1"/>
    <col min="5391" max="5632" width="9.140625" style="31"/>
    <col min="5633" max="5634" width="2.85546875" style="31" customWidth="1"/>
    <col min="5635" max="5635" width="43.140625" style="31" customWidth="1"/>
    <col min="5636" max="5636" width="6.140625" style="31" customWidth="1"/>
    <col min="5637" max="5637" width="0.85546875" style="31" customWidth="1"/>
    <col min="5638" max="5638" width="20.85546875" style="31" customWidth="1"/>
    <col min="5639" max="5639" width="0.85546875" style="31" customWidth="1"/>
    <col min="5640" max="5640" width="12.85546875" style="31" bestFit="1" customWidth="1"/>
    <col min="5641" max="5641" width="0.85546875" style="31" customWidth="1"/>
    <col min="5642" max="5642" width="12.85546875" style="31" customWidth="1"/>
    <col min="5643" max="5643" width="0.85546875" style="31" customWidth="1"/>
    <col min="5644" max="5644" width="12.85546875" style="31" bestFit="1" customWidth="1"/>
    <col min="5645" max="5645" width="14.140625" style="31" bestFit="1" customWidth="1"/>
    <col min="5646" max="5646" width="11.5703125" style="31" bestFit="1" customWidth="1"/>
    <col min="5647" max="5888" width="9.140625" style="31"/>
    <col min="5889" max="5890" width="2.85546875" style="31" customWidth="1"/>
    <col min="5891" max="5891" width="43.140625" style="31" customWidth="1"/>
    <col min="5892" max="5892" width="6.140625" style="31" customWidth="1"/>
    <col min="5893" max="5893" width="0.85546875" style="31" customWidth="1"/>
    <col min="5894" max="5894" width="20.85546875" style="31" customWidth="1"/>
    <col min="5895" max="5895" width="0.85546875" style="31" customWidth="1"/>
    <col min="5896" max="5896" width="12.85546875" style="31" bestFit="1" customWidth="1"/>
    <col min="5897" max="5897" width="0.85546875" style="31" customWidth="1"/>
    <col min="5898" max="5898" width="12.85546875" style="31" customWidth="1"/>
    <col min="5899" max="5899" width="0.85546875" style="31" customWidth="1"/>
    <col min="5900" max="5900" width="12.85546875" style="31" bestFit="1" customWidth="1"/>
    <col min="5901" max="5901" width="14.140625" style="31" bestFit="1" customWidth="1"/>
    <col min="5902" max="5902" width="11.5703125" style="31" bestFit="1" customWidth="1"/>
    <col min="5903" max="6144" width="9.140625" style="31"/>
    <col min="6145" max="6146" width="2.85546875" style="31" customWidth="1"/>
    <col min="6147" max="6147" width="43.140625" style="31" customWidth="1"/>
    <col min="6148" max="6148" width="6.140625" style="31" customWidth="1"/>
    <col min="6149" max="6149" width="0.85546875" style="31" customWidth="1"/>
    <col min="6150" max="6150" width="20.85546875" style="31" customWidth="1"/>
    <col min="6151" max="6151" width="0.85546875" style="31" customWidth="1"/>
    <col min="6152" max="6152" width="12.85546875" style="31" bestFit="1" customWidth="1"/>
    <col min="6153" max="6153" width="0.85546875" style="31" customWidth="1"/>
    <col min="6154" max="6154" width="12.85546875" style="31" customWidth="1"/>
    <col min="6155" max="6155" width="0.85546875" style="31" customWidth="1"/>
    <col min="6156" max="6156" width="12.85546875" style="31" bestFit="1" customWidth="1"/>
    <col min="6157" max="6157" width="14.140625" style="31" bestFit="1" customWidth="1"/>
    <col min="6158" max="6158" width="11.5703125" style="31" bestFit="1" customWidth="1"/>
    <col min="6159" max="6400" width="9.140625" style="31"/>
    <col min="6401" max="6402" width="2.85546875" style="31" customWidth="1"/>
    <col min="6403" max="6403" width="43.140625" style="31" customWidth="1"/>
    <col min="6404" max="6404" width="6.140625" style="31" customWidth="1"/>
    <col min="6405" max="6405" width="0.85546875" style="31" customWidth="1"/>
    <col min="6406" max="6406" width="20.85546875" style="31" customWidth="1"/>
    <col min="6407" max="6407" width="0.85546875" style="31" customWidth="1"/>
    <col min="6408" max="6408" width="12.85546875" style="31" bestFit="1" customWidth="1"/>
    <col min="6409" max="6409" width="0.85546875" style="31" customWidth="1"/>
    <col min="6410" max="6410" width="12.85546875" style="31" customWidth="1"/>
    <col min="6411" max="6411" width="0.85546875" style="31" customWidth="1"/>
    <col min="6412" max="6412" width="12.85546875" style="31" bestFit="1" customWidth="1"/>
    <col min="6413" max="6413" width="14.140625" style="31" bestFit="1" customWidth="1"/>
    <col min="6414" max="6414" width="11.5703125" style="31" bestFit="1" customWidth="1"/>
    <col min="6415" max="6656" width="9.140625" style="31"/>
    <col min="6657" max="6658" width="2.85546875" style="31" customWidth="1"/>
    <col min="6659" max="6659" width="43.140625" style="31" customWidth="1"/>
    <col min="6660" max="6660" width="6.140625" style="31" customWidth="1"/>
    <col min="6661" max="6661" width="0.85546875" style="31" customWidth="1"/>
    <col min="6662" max="6662" width="20.85546875" style="31" customWidth="1"/>
    <col min="6663" max="6663" width="0.85546875" style="31" customWidth="1"/>
    <col min="6664" max="6664" width="12.85546875" style="31" bestFit="1" customWidth="1"/>
    <col min="6665" max="6665" width="0.85546875" style="31" customWidth="1"/>
    <col min="6666" max="6666" width="12.85546875" style="31" customWidth="1"/>
    <col min="6667" max="6667" width="0.85546875" style="31" customWidth="1"/>
    <col min="6668" max="6668" width="12.85546875" style="31" bestFit="1" customWidth="1"/>
    <col min="6669" max="6669" width="14.140625" style="31" bestFit="1" customWidth="1"/>
    <col min="6670" max="6670" width="11.5703125" style="31" bestFit="1" customWidth="1"/>
    <col min="6671" max="6912" width="9.140625" style="31"/>
    <col min="6913" max="6914" width="2.85546875" style="31" customWidth="1"/>
    <col min="6915" max="6915" width="43.140625" style="31" customWidth="1"/>
    <col min="6916" max="6916" width="6.140625" style="31" customWidth="1"/>
    <col min="6917" max="6917" width="0.85546875" style="31" customWidth="1"/>
    <col min="6918" max="6918" width="20.85546875" style="31" customWidth="1"/>
    <col min="6919" max="6919" width="0.85546875" style="31" customWidth="1"/>
    <col min="6920" max="6920" width="12.85546875" style="31" bestFit="1" customWidth="1"/>
    <col min="6921" max="6921" width="0.85546875" style="31" customWidth="1"/>
    <col min="6922" max="6922" width="12.85546875" style="31" customWidth="1"/>
    <col min="6923" max="6923" width="0.85546875" style="31" customWidth="1"/>
    <col min="6924" max="6924" width="12.85546875" style="31" bestFit="1" customWidth="1"/>
    <col min="6925" max="6925" width="14.140625" style="31" bestFit="1" customWidth="1"/>
    <col min="6926" max="6926" width="11.5703125" style="31" bestFit="1" customWidth="1"/>
    <col min="6927" max="7168" width="9.140625" style="31"/>
    <col min="7169" max="7170" width="2.85546875" style="31" customWidth="1"/>
    <col min="7171" max="7171" width="43.140625" style="31" customWidth="1"/>
    <col min="7172" max="7172" width="6.140625" style="31" customWidth="1"/>
    <col min="7173" max="7173" width="0.85546875" style="31" customWidth="1"/>
    <col min="7174" max="7174" width="20.85546875" style="31" customWidth="1"/>
    <col min="7175" max="7175" width="0.85546875" style="31" customWidth="1"/>
    <col min="7176" max="7176" width="12.85546875" style="31" bestFit="1" customWidth="1"/>
    <col min="7177" max="7177" width="0.85546875" style="31" customWidth="1"/>
    <col min="7178" max="7178" width="12.85546875" style="31" customWidth="1"/>
    <col min="7179" max="7179" width="0.85546875" style="31" customWidth="1"/>
    <col min="7180" max="7180" width="12.85546875" style="31" bestFit="1" customWidth="1"/>
    <col min="7181" max="7181" width="14.140625" style="31" bestFit="1" customWidth="1"/>
    <col min="7182" max="7182" width="11.5703125" style="31" bestFit="1" customWidth="1"/>
    <col min="7183" max="7424" width="9.140625" style="31"/>
    <col min="7425" max="7426" width="2.85546875" style="31" customWidth="1"/>
    <col min="7427" max="7427" width="43.140625" style="31" customWidth="1"/>
    <col min="7428" max="7428" width="6.140625" style="31" customWidth="1"/>
    <col min="7429" max="7429" width="0.85546875" style="31" customWidth="1"/>
    <col min="7430" max="7430" width="20.85546875" style="31" customWidth="1"/>
    <col min="7431" max="7431" width="0.85546875" style="31" customWidth="1"/>
    <col min="7432" max="7432" width="12.85546875" style="31" bestFit="1" customWidth="1"/>
    <col min="7433" max="7433" width="0.85546875" style="31" customWidth="1"/>
    <col min="7434" max="7434" width="12.85546875" style="31" customWidth="1"/>
    <col min="7435" max="7435" width="0.85546875" style="31" customWidth="1"/>
    <col min="7436" max="7436" width="12.85546875" style="31" bestFit="1" customWidth="1"/>
    <col min="7437" max="7437" width="14.140625" style="31" bestFit="1" customWidth="1"/>
    <col min="7438" max="7438" width="11.5703125" style="31" bestFit="1" customWidth="1"/>
    <col min="7439" max="7680" width="9.140625" style="31"/>
    <col min="7681" max="7682" width="2.85546875" style="31" customWidth="1"/>
    <col min="7683" max="7683" width="43.140625" style="31" customWidth="1"/>
    <col min="7684" max="7684" width="6.140625" style="31" customWidth="1"/>
    <col min="7685" max="7685" width="0.85546875" style="31" customWidth="1"/>
    <col min="7686" max="7686" width="20.85546875" style="31" customWidth="1"/>
    <col min="7687" max="7687" width="0.85546875" style="31" customWidth="1"/>
    <col min="7688" max="7688" width="12.85546875" style="31" bestFit="1" customWidth="1"/>
    <col min="7689" max="7689" width="0.85546875" style="31" customWidth="1"/>
    <col min="7690" max="7690" width="12.85546875" style="31" customWidth="1"/>
    <col min="7691" max="7691" width="0.85546875" style="31" customWidth="1"/>
    <col min="7692" max="7692" width="12.85546875" style="31" bestFit="1" customWidth="1"/>
    <col min="7693" max="7693" width="14.140625" style="31" bestFit="1" customWidth="1"/>
    <col min="7694" max="7694" width="11.5703125" style="31" bestFit="1" customWidth="1"/>
    <col min="7695" max="7936" width="9.140625" style="31"/>
    <col min="7937" max="7938" width="2.85546875" style="31" customWidth="1"/>
    <col min="7939" max="7939" width="43.140625" style="31" customWidth="1"/>
    <col min="7940" max="7940" width="6.140625" style="31" customWidth="1"/>
    <col min="7941" max="7941" width="0.85546875" style="31" customWidth="1"/>
    <col min="7942" max="7942" width="20.85546875" style="31" customWidth="1"/>
    <col min="7943" max="7943" width="0.85546875" style="31" customWidth="1"/>
    <col min="7944" max="7944" width="12.85546875" style="31" bestFit="1" customWidth="1"/>
    <col min="7945" max="7945" width="0.85546875" style="31" customWidth="1"/>
    <col min="7946" max="7946" width="12.85546875" style="31" customWidth="1"/>
    <col min="7947" max="7947" width="0.85546875" style="31" customWidth="1"/>
    <col min="7948" max="7948" width="12.85546875" style="31" bestFit="1" customWidth="1"/>
    <col min="7949" max="7949" width="14.140625" style="31" bestFit="1" customWidth="1"/>
    <col min="7950" max="7950" width="11.5703125" style="31" bestFit="1" customWidth="1"/>
    <col min="7951" max="8192" width="9.140625" style="31"/>
    <col min="8193" max="8194" width="2.85546875" style="31" customWidth="1"/>
    <col min="8195" max="8195" width="43.140625" style="31" customWidth="1"/>
    <col min="8196" max="8196" width="6.140625" style="31" customWidth="1"/>
    <col min="8197" max="8197" width="0.85546875" style="31" customWidth="1"/>
    <col min="8198" max="8198" width="20.85546875" style="31" customWidth="1"/>
    <col min="8199" max="8199" width="0.85546875" style="31" customWidth="1"/>
    <col min="8200" max="8200" width="12.85546875" style="31" bestFit="1" customWidth="1"/>
    <col min="8201" max="8201" width="0.85546875" style="31" customWidth="1"/>
    <col min="8202" max="8202" width="12.85546875" style="31" customWidth="1"/>
    <col min="8203" max="8203" width="0.85546875" style="31" customWidth="1"/>
    <col min="8204" max="8204" width="12.85546875" style="31" bestFit="1" customWidth="1"/>
    <col min="8205" max="8205" width="14.140625" style="31" bestFit="1" customWidth="1"/>
    <col min="8206" max="8206" width="11.5703125" style="31" bestFit="1" customWidth="1"/>
    <col min="8207" max="8448" width="9.140625" style="31"/>
    <col min="8449" max="8450" width="2.85546875" style="31" customWidth="1"/>
    <col min="8451" max="8451" width="43.140625" style="31" customWidth="1"/>
    <col min="8452" max="8452" width="6.140625" style="31" customWidth="1"/>
    <col min="8453" max="8453" width="0.85546875" style="31" customWidth="1"/>
    <col min="8454" max="8454" width="20.85546875" style="31" customWidth="1"/>
    <col min="8455" max="8455" width="0.85546875" style="31" customWidth="1"/>
    <col min="8456" max="8456" width="12.85546875" style="31" bestFit="1" customWidth="1"/>
    <col min="8457" max="8457" width="0.85546875" style="31" customWidth="1"/>
    <col min="8458" max="8458" width="12.85546875" style="31" customWidth="1"/>
    <col min="8459" max="8459" width="0.85546875" style="31" customWidth="1"/>
    <col min="8460" max="8460" width="12.85546875" style="31" bestFit="1" customWidth="1"/>
    <col min="8461" max="8461" width="14.140625" style="31" bestFit="1" customWidth="1"/>
    <col min="8462" max="8462" width="11.5703125" style="31" bestFit="1" customWidth="1"/>
    <col min="8463" max="8704" width="9.140625" style="31"/>
    <col min="8705" max="8706" width="2.85546875" style="31" customWidth="1"/>
    <col min="8707" max="8707" width="43.140625" style="31" customWidth="1"/>
    <col min="8708" max="8708" width="6.140625" style="31" customWidth="1"/>
    <col min="8709" max="8709" width="0.85546875" style="31" customWidth="1"/>
    <col min="8710" max="8710" width="20.85546875" style="31" customWidth="1"/>
    <col min="8711" max="8711" width="0.85546875" style="31" customWidth="1"/>
    <col min="8712" max="8712" width="12.85546875" style="31" bestFit="1" customWidth="1"/>
    <col min="8713" max="8713" width="0.85546875" style="31" customWidth="1"/>
    <col min="8714" max="8714" width="12.85546875" style="31" customWidth="1"/>
    <col min="8715" max="8715" width="0.85546875" style="31" customWidth="1"/>
    <col min="8716" max="8716" width="12.85546875" style="31" bestFit="1" customWidth="1"/>
    <col min="8717" max="8717" width="14.140625" style="31" bestFit="1" customWidth="1"/>
    <col min="8718" max="8718" width="11.5703125" style="31" bestFit="1" customWidth="1"/>
    <col min="8719" max="8960" width="9.140625" style="31"/>
    <col min="8961" max="8962" width="2.85546875" style="31" customWidth="1"/>
    <col min="8963" max="8963" width="43.140625" style="31" customWidth="1"/>
    <col min="8964" max="8964" width="6.140625" style="31" customWidth="1"/>
    <col min="8965" max="8965" width="0.85546875" style="31" customWidth="1"/>
    <col min="8966" max="8966" width="20.85546875" style="31" customWidth="1"/>
    <col min="8967" max="8967" width="0.85546875" style="31" customWidth="1"/>
    <col min="8968" max="8968" width="12.85546875" style="31" bestFit="1" customWidth="1"/>
    <col min="8969" max="8969" width="0.85546875" style="31" customWidth="1"/>
    <col min="8970" max="8970" width="12.85546875" style="31" customWidth="1"/>
    <col min="8971" max="8971" width="0.85546875" style="31" customWidth="1"/>
    <col min="8972" max="8972" width="12.85546875" style="31" bestFit="1" customWidth="1"/>
    <col min="8973" max="8973" width="14.140625" style="31" bestFit="1" customWidth="1"/>
    <col min="8974" max="8974" width="11.5703125" style="31" bestFit="1" customWidth="1"/>
    <col min="8975" max="9216" width="9.140625" style="31"/>
    <col min="9217" max="9218" width="2.85546875" style="31" customWidth="1"/>
    <col min="9219" max="9219" width="43.140625" style="31" customWidth="1"/>
    <col min="9220" max="9220" width="6.140625" style="31" customWidth="1"/>
    <col min="9221" max="9221" width="0.85546875" style="31" customWidth="1"/>
    <col min="9222" max="9222" width="20.85546875" style="31" customWidth="1"/>
    <col min="9223" max="9223" width="0.85546875" style="31" customWidth="1"/>
    <col min="9224" max="9224" width="12.85546875" style="31" bestFit="1" customWidth="1"/>
    <col min="9225" max="9225" width="0.85546875" style="31" customWidth="1"/>
    <col min="9226" max="9226" width="12.85546875" style="31" customWidth="1"/>
    <col min="9227" max="9227" width="0.85546875" style="31" customWidth="1"/>
    <col min="9228" max="9228" width="12.85546875" style="31" bestFit="1" customWidth="1"/>
    <col min="9229" max="9229" width="14.140625" style="31" bestFit="1" customWidth="1"/>
    <col min="9230" max="9230" width="11.5703125" style="31" bestFit="1" customWidth="1"/>
    <col min="9231" max="9472" width="9.140625" style="31"/>
    <col min="9473" max="9474" width="2.85546875" style="31" customWidth="1"/>
    <col min="9475" max="9475" width="43.140625" style="31" customWidth="1"/>
    <col min="9476" max="9476" width="6.140625" style="31" customWidth="1"/>
    <col min="9477" max="9477" width="0.85546875" style="31" customWidth="1"/>
    <col min="9478" max="9478" width="20.85546875" style="31" customWidth="1"/>
    <col min="9479" max="9479" width="0.85546875" style="31" customWidth="1"/>
    <col min="9480" max="9480" width="12.85546875" style="31" bestFit="1" customWidth="1"/>
    <col min="9481" max="9481" width="0.85546875" style="31" customWidth="1"/>
    <col min="9482" max="9482" width="12.85546875" style="31" customWidth="1"/>
    <col min="9483" max="9483" width="0.85546875" style="31" customWidth="1"/>
    <col min="9484" max="9484" width="12.85546875" style="31" bestFit="1" customWidth="1"/>
    <col min="9485" max="9485" width="14.140625" style="31" bestFit="1" customWidth="1"/>
    <col min="9486" max="9486" width="11.5703125" style="31" bestFit="1" customWidth="1"/>
    <col min="9487" max="9728" width="9.140625" style="31"/>
    <col min="9729" max="9730" width="2.85546875" style="31" customWidth="1"/>
    <col min="9731" max="9731" width="43.140625" style="31" customWidth="1"/>
    <col min="9732" max="9732" width="6.140625" style="31" customWidth="1"/>
    <col min="9733" max="9733" width="0.85546875" style="31" customWidth="1"/>
    <col min="9734" max="9734" width="20.85546875" style="31" customWidth="1"/>
    <col min="9735" max="9735" width="0.85546875" style="31" customWidth="1"/>
    <col min="9736" max="9736" width="12.85546875" style="31" bestFit="1" customWidth="1"/>
    <col min="9737" max="9737" width="0.85546875" style="31" customWidth="1"/>
    <col min="9738" max="9738" width="12.85546875" style="31" customWidth="1"/>
    <col min="9739" max="9739" width="0.85546875" style="31" customWidth="1"/>
    <col min="9740" max="9740" width="12.85546875" style="31" bestFit="1" customWidth="1"/>
    <col min="9741" max="9741" width="14.140625" style="31" bestFit="1" customWidth="1"/>
    <col min="9742" max="9742" width="11.5703125" style="31" bestFit="1" customWidth="1"/>
    <col min="9743" max="9984" width="9.140625" style="31"/>
    <col min="9985" max="9986" width="2.85546875" style="31" customWidth="1"/>
    <col min="9987" max="9987" width="43.140625" style="31" customWidth="1"/>
    <col min="9988" max="9988" width="6.140625" style="31" customWidth="1"/>
    <col min="9989" max="9989" width="0.85546875" style="31" customWidth="1"/>
    <col min="9990" max="9990" width="20.85546875" style="31" customWidth="1"/>
    <col min="9991" max="9991" width="0.85546875" style="31" customWidth="1"/>
    <col min="9992" max="9992" width="12.85546875" style="31" bestFit="1" customWidth="1"/>
    <col min="9993" max="9993" width="0.85546875" style="31" customWidth="1"/>
    <col min="9994" max="9994" width="12.85546875" style="31" customWidth="1"/>
    <col min="9995" max="9995" width="0.85546875" style="31" customWidth="1"/>
    <col min="9996" max="9996" width="12.85546875" style="31" bestFit="1" customWidth="1"/>
    <col min="9997" max="9997" width="14.140625" style="31" bestFit="1" customWidth="1"/>
    <col min="9998" max="9998" width="11.5703125" style="31" bestFit="1" customWidth="1"/>
    <col min="9999" max="10240" width="9.140625" style="31"/>
    <col min="10241" max="10242" width="2.85546875" style="31" customWidth="1"/>
    <col min="10243" max="10243" width="43.140625" style="31" customWidth="1"/>
    <col min="10244" max="10244" width="6.140625" style="31" customWidth="1"/>
    <col min="10245" max="10245" width="0.85546875" style="31" customWidth="1"/>
    <col min="10246" max="10246" width="20.85546875" style="31" customWidth="1"/>
    <col min="10247" max="10247" width="0.85546875" style="31" customWidth="1"/>
    <col min="10248" max="10248" width="12.85546875" style="31" bestFit="1" customWidth="1"/>
    <col min="10249" max="10249" width="0.85546875" style="31" customWidth="1"/>
    <col min="10250" max="10250" width="12.85546875" style="31" customWidth="1"/>
    <col min="10251" max="10251" width="0.85546875" style="31" customWidth="1"/>
    <col min="10252" max="10252" width="12.85546875" style="31" bestFit="1" customWidth="1"/>
    <col min="10253" max="10253" width="14.140625" style="31" bestFit="1" customWidth="1"/>
    <col min="10254" max="10254" width="11.5703125" style="31" bestFit="1" customWidth="1"/>
    <col min="10255" max="10496" width="9.140625" style="31"/>
    <col min="10497" max="10498" width="2.85546875" style="31" customWidth="1"/>
    <col min="10499" max="10499" width="43.140625" style="31" customWidth="1"/>
    <col min="10500" max="10500" width="6.140625" style="31" customWidth="1"/>
    <col min="10501" max="10501" width="0.85546875" style="31" customWidth="1"/>
    <col min="10502" max="10502" width="20.85546875" style="31" customWidth="1"/>
    <col min="10503" max="10503" width="0.85546875" style="31" customWidth="1"/>
    <col min="10504" max="10504" width="12.85546875" style="31" bestFit="1" customWidth="1"/>
    <col min="10505" max="10505" width="0.85546875" style="31" customWidth="1"/>
    <col min="10506" max="10506" width="12.85546875" style="31" customWidth="1"/>
    <col min="10507" max="10507" width="0.85546875" style="31" customWidth="1"/>
    <col min="10508" max="10508" width="12.85546875" style="31" bestFit="1" customWidth="1"/>
    <col min="10509" max="10509" width="14.140625" style="31" bestFit="1" customWidth="1"/>
    <col min="10510" max="10510" width="11.5703125" style="31" bestFit="1" customWidth="1"/>
    <col min="10511" max="10752" width="9.140625" style="31"/>
    <col min="10753" max="10754" width="2.85546875" style="31" customWidth="1"/>
    <col min="10755" max="10755" width="43.140625" style="31" customWidth="1"/>
    <col min="10756" max="10756" width="6.140625" style="31" customWidth="1"/>
    <col min="10757" max="10757" width="0.85546875" style="31" customWidth="1"/>
    <col min="10758" max="10758" width="20.85546875" style="31" customWidth="1"/>
    <col min="10759" max="10759" width="0.85546875" style="31" customWidth="1"/>
    <col min="10760" max="10760" width="12.85546875" style="31" bestFit="1" customWidth="1"/>
    <col min="10761" max="10761" width="0.85546875" style="31" customWidth="1"/>
    <col min="10762" max="10762" width="12.85546875" style="31" customWidth="1"/>
    <col min="10763" max="10763" width="0.85546875" style="31" customWidth="1"/>
    <col min="10764" max="10764" width="12.85546875" style="31" bestFit="1" customWidth="1"/>
    <col min="10765" max="10765" width="14.140625" style="31" bestFit="1" customWidth="1"/>
    <col min="10766" max="10766" width="11.5703125" style="31" bestFit="1" customWidth="1"/>
    <col min="10767" max="11008" width="9.140625" style="31"/>
    <col min="11009" max="11010" width="2.85546875" style="31" customWidth="1"/>
    <col min="11011" max="11011" width="43.140625" style="31" customWidth="1"/>
    <col min="11012" max="11012" width="6.140625" style="31" customWidth="1"/>
    <col min="11013" max="11013" width="0.85546875" style="31" customWidth="1"/>
    <col min="11014" max="11014" width="20.85546875" style="31" customWidth="1"/>
    <col min="11015" max="11015" width="0.85546875" style="31" customWidth="1"/>
    <col min="11016" max="11016" width="12.85546875" style="31" bestFit="1" customWidth="1"/>
    <col min="11017" max="11017" width="0.85546875" style="31" customWidth="1"/>
    <col min="11018" max="11018" width="12.85546875" style="31" customWidth="1"/>
    <col min="11019" max="11019" width="0.85546875" style="31" customWidth="1"/>
    <col min="11020" max="11020" width="12.85546875" style="31" bestFit="1" customWidth="1"/>
    <col min="11021" max="11021" width="14.140625" style="31" bestFit="1" customWidth="1"/>
    <col min="11022" max="11022" width="11.5703125" style="31" bestFit="1" customWidth="1"/>
    <col min="11023" max="11264" width="9.140625" style="31"/>
    <col min="11265" max="11266" width="2.85546875" style="31" customWidth="1"/>
    <col min="11267" max="11267" width="43.140625" style="31" customWidth="1"/>
    <col min="11268" max="11268" width="6.140625" style="31" customWidth="1"/>
    <col min="11269" max="11269" width="0.85546875" style="31" customWidth="1"/>
    <col min="11270" max="11270" width="20.85546875" style="31" customWidth="1"/>
    <col min="11271" max="11271" width="0.85546875" style="31" customWidth="1"/>
    <col min="11272" max="11272" width="12.85546875" style="31" bestFit="1" customWidth="1"/>
    <col min="11273" max="11273" width="0.85546875" style="31" customWidth="1"/>
    <col min="11274" max="11274" width="12.85546875" style="31" customWidth="1"/>
    <col min="11275" max="11275" width="0.85546875" style="31" customWidth="1"/>
    <col min="11276" max="11276" width="12.85546875" style="31" bestFit="1" customWidth="1"/>
    <col min="11277" max="11277" width="14.140625" style="31" bestFit="1" customWidth="1"/>
    <col min="11278" max="11278" width="11.5703125" style="31" bestFit="1" customWidth="1"/>
    <col min="11279" max="11520" width="9.140625" style="31"/>
    <col min="11521" max="11522" width="2.85546875" style="31" customWidth="1"/>
    <col min="11523" max="11523" width="43.140625" style="31" customWidth="1"/>
    <col min="11524" max="11524" width="6.140625" style="31" customWidth="1"/>
    <col min="11525" max="11525" width="0.85546875" style="31" customWidth="1"/>
    <col min="11526" max="11526" width="20.85546875" style="31" customWidth="1"/>
    <col min="11527" max="11527" width="0.85546875" style="31" customWidth="1"/>
    <col min="11528" max="11528" width="12.85546875" style="31" bestFit="1" customWidth="1"/>
    <col min="11529" max="11529" width="0.85546875" style="31" customWidth="1"/>
    <col min="11530" max="11530" width="12.85546875" style="31" customWidth="1"/>
    <col min="11531" max="11531" width="0.85546875" style="31" customWidth="1"/>
    <col min="11532" max="11532" width="12.85546875" style="31" bestFit="1" customWidth="1"/>
    <col min="11533" max="11533" width="14.140625" style="31" bestFit="1" customWidth="1"/>
    <col min="11534" max="11534" width="11.5703125" style="31" bestFit="1" customWidth="1"/>
    <col min="11535" max="11776" width="9.140625" style="31"/>
    <col min="11777" max="11778" width="2.85546875" style="31" customWidth="1"/>
    <col min="11779" max="11779" width="43.140625" style="31" customWidth="1"/>
    <col min="11780" max="11780" width="6.140625" style="31" customWidth="1"/>
    <col min="11781" max="11781" width="0.85546875" style="31" customWidth="1"/>
    <col min="11782" max="11782" width="20.85546875" style="31" customWidth="1"/>
    <col min="11783" max="11783" width="0.85546875" style="31" customWidth="1"/>
    <col min="11784" max="11784" width="12.85546875" style="31" bestFit="1" customWidth="1"/>
    <col min="11785" max="11785" width="0.85546875" style="31" customWidth="1"/>
    <col min="11786" max="11786" width="12.85546875" style="31" customWidth="1"/>
    <col min="11787" max="11787" width="0.85546875" style="31" customWidth="1"/>
    <col min="11788" max="11788" width="12.85546875" style="31" bestFit="1" customWidth="1"/>
    <col min="11789" max="11789" width="14.140625" style="31" bestFit="1" customWidth="1"/>
    <col min="11790" max="11790" width="11.5703125" style="31" bestFit="1" customWidth="1"/>
    <col min="11791" max="12032" width="9.140625" style="31"/>
    <col min="12033" max="12034" width="2.85546875" style="31" customWidth="1"/>
    <col min="12035" max="12035" width="43.140625" style="31" customWidth="1"/>
    <col min="12036" max="12036" width="6.140625" style="31" customWidth="1"/>
    <col min="12037" max="12037" width="0.85546875" style="31" customWidth="1"/>
    <col min="12038" max="12038" width="20.85546875" style="31" customWidth="1"/>
    <col min="12039" max="12039" width="0.85546875" style="31" customWidth="1"/>
    <col min="12040" max="12040" width="12.85546875" style="31" bestFit="1" customWidth="1"/>
    <col min="12041" max="12041" width="0.85546875" style="31" customWidth="1"/>
    <col min="12042" max="12042" width="12.85546875" style="31" customWidth="1"/>
    <col min="12043" max="12043" width="0.85546875" style="31" customWidth="1"/>
    <col min="12044" max="12044" width="12.85546875" style="31" bestFit="1" customWidth="1"/>
    <col min="12045" max="12045" width="14.140625" style="31" bestFit="1" customWidth="1"/>
    <col min="12046" max="12046" width="11.5703125" style="31" bestFit="1" customWidth="1"/>
    <col min="12047" max="12288" width="9.140625" style="31"/>
    <col min="12289" max="12290" width="2.85546875" style="31" customWidth="1"/>
    <col min="12291" max="12291" width="43.140625" style="31" customWidth="1"/>
    <col min="12292" max="12292" width="6.140625" style="31" customWidth="1"/>
    <col min="12293" max="12293" width="0.85546875" style="31" customWidth="1"/>
    <col min="12294" max="12294" width="20.85546875" style="31" customWidth="1"/>
    <col min="12295" max="12295" width="0.85546875" style="31" customWidth="1"/>
    <col min="12296" max="12296" width="12.85546875" style="31" bestFit="1" customWidth="1"/>
    <col min="12297" max="12297" width="0.85546875" style="31" customWidth="1"/>
    <col min="12298" max="12298" width="12.85546875" style="31" customWidth="1"/>
    <col min="12299" max="12299" width="0.85546875" style="31" customWidth="1"/>
    <col min="12300" max="12300" width="12.85546875" style="31" bestFit="1" customWidth="1"/>
    <col min="12301" max="12301" width="14.140625" style="31" bestFit="1" customWidth="1"/>
    <col min="12302" max="12302" width="11.5703125" style="31" bestFit="1" customWidth="1"/>
    <col min="12303" max="12544" width="9.140625" style="31"/>
    <col min="12545" max="12546" width="2.85546875" style="31" customWidth="1"/>
    <col min="12547" max="12547" width="43.140625" style="31" customWidth="1"/>
    <col min="12548" max="12548" width="6.140625" style="31" customWidth="1"/>
    <col min="12549" max="12549" width="0.85546875" style="31" customWidth="1"/>
    <col min="12550" max="12550" width="20.85546875" style="31" customWidth="1"/>
    <col min="12551" max="12551" width="0.85546875" style="31" customWidth="1"/>
    <col min="12552" max="12552" width="12.85546875" style="31" bestFit="1" customWidth="1"/>
    <col min="12553" max="12553" width="0.85546875" style="31" customWidth="1"/>
    <col min="12554" max="12554" width="12.85546875" style="31" customWidth="1"/>
    <col min="12555" max="12555" width="0.85546875" style="31" customWidth="1"/>
    <col min="12556" max="12556" width="12.85546875" style="31" bestFit="1" customWidth="1"/>
    <col min="12557" max="12557" width="14.140625" style="31" bestFit="1" customWidth="1"/>
    <col min="12558" max="12558" width="11.5703125" style="31" bestFit="1" customWidth="1"/>
    <col min="12559" max="12800" width="9.140625" style="31"/>
    <col min="12801" max="12802" width="2.85546875" style="31" customWidth="1"/>
    <col min="12803" max="12803" width="43.140625" style="31" customWidth="1"/>
    <col min="12804" max="12804" width="6.140625" style="31" customWidth="1"/>
    <col min="12805" max="12805" width="0.85546875" style="31" customWidth="1"/>
    <col min="12806" max="12806" width="20.85546875" style="31" customWidth="1"/>
    <col min="12807" max="12807" width="0.85546875" style="31" customWidth="1"/>
    <col min="12808" max="12808" width="12.85546875" style="31" bestFit="1" customWidth="1"/>
    <col min="12809" max="12809" width="0.85546875" style="31" customWidth="1"/>
    <col min="12810" max="12810" width="12.85546875" style="31" customWidth="1"/>
    <col min="12811" max="12811" width="0.85546875" style="31" customWidth="1"/>
    <col min="12812" max="12812" width="12.85546875" style="31" bestFit="1" customWidth="1"/>
    <col min="12813" max="12813" width="14.140625" style="31" bestFit="1" customWidth="1"/>
    <col min="12814" max="12814" width="11.5703125" style="31" bestFit="1" customWidth="1"/>
    <col min="12815" max="13056" width="9.140625" style="31"/>
    <col min="13057" max="13058" width="2.85546875" style="31" customWidth="1"/>
    <col min="13059" max="13059" width="43.140625" style="31" customWidth="1"/>
    <col min="13060" max="13060" width="6.140625" style="31" customWidth="1"/>
    <col min="13061" max="13061" width="0.85546875" style="31" customWidth="1"/>
    <col min="13062" max="13062" width="20.85546875" style="31" customWidth="1"/>
    <col min="13063" max="13063" width="0.85546875" style="31" customWidth="1"/>
    <col min="13064" max="13064" width="12.85546875" style="31" bestFit="1" customWidth="1"/>
    <col min="13065" max="13065" width="0.85546875" style="31" customWidth="1"/>
    <col min="13066" max="13066" width="12.85546875" style="31" customWidth="1"/>
    <col min="13067" max="13067" width="0.85546875" style="31" customWidth="1"/>
    <col min="13068" max="13068" width="12.85546875" style="31" bestFit="1" customWidth="1"/>
    <col min="13069" max="13069" width="14.140625" style="31" bestFit="1" customWidth="1"/>
    <col min="13070" max="13070" width="11.5703125" style="31" bestFit="1" customWidth="1"/>
    <col min="13071" max="13312" width="9.140625" style="31"/>
    <col min="13313" max="13314" width="2.85546875" style="31" customWidth="1"/>
    <col min="13315" max="13315" width="43.140625" style="31" customWidth="1"/>
    <col min="13316" max="13316" width="6.140625" style="31" customWidth="1"/>
    <col min="13317" max="13317" width="0.85546875" style="31" customWidth="1"/>
    <col min="13318" max="13318" width="20.85546875" style="31" customWidth="1"/>
    <col min="13319" max="13319" width="0.85546875" style="31" customWidth="1"/>
    <col min="13320" max="13320" width="12.85546875" style="31" bestFit="1" customWidth="1"/>
    <col min="13321" max="13321" width="0.85546875" style="31" customWidth="1"/>
    <col min="13322" max="13322" width="12.85546875" style="31" customWidth="1"/>
    <col min="13323" max="13323" width="0.85546875" style="31" customWidth="1"/>
    <col min="13324" max="13324" width="12.85546875" style="31" bestFit="1" customWidth="1"/>
    <col min="13325" max="13325" width="14.140625" style="31" bestFit="1" customWidth="1"/>
    <col min="13326" max="13326" width="11.5703125" style="31" bestFit="1" customWidth="1"/>
    <col min="13327" max="13568" width="9.140625" style="31"/>
    <col min="13569" max="13570" width="2.85546875" style="31" customWidth="1"/>
    <col min="13571" max="13571" width="43.140625" style="31" customWidth="1"/>
    <col min="13572" max="13572" width="6.140625" style="31" customWidth="1"/>
    <col min="13573" max="13573" width="0.85546875" style="31" customWidth="1"/>
    <col min="13574" max="13574" width="20.85546875" style="31" customWidth="1"/>
    <col min="13575" max="13575" width="0.85546875" style="31" customWidth="1"/>
    <col min="13576" max="13576" width="12.85546875" style="31" bestFit="1" customWidth="1"/>
    <col min="13577" max="13577" width="0.85546875" style="31" customWidth="1"/>
    <col min="13578" max="13578" width="12.85546875" style="31" customWidth="1"/>
    <col min="13579" max="13579" width="0.85546875" style="31" customWidth="1"/>
    <col min="13580" max="13580" width="12.85546875" style="31" bestFit="1" customWidth="1"/>
    <col min="13581" max="13581" width="14.140625" style="31" bestFit="1" customWidth="1"/>
    <col min="13582" max="13582" width="11.5703125" style="31" bestFit="1" customWidth="1"/>
    <col min="13583" max="13824" width="9.140625" style="31"/>
    <col min="13825" max="13826" width="2.85546875" style="31" customWidth="1"/>
    <col min="13827" max="13827" width="43.140625" style="31" customWidth="1"/>
    <col min="13828" max="13828" width="6.140625" style="31" customWidth="1"/>
    <col min="13829" max="13829" width="0.85546875" style="31" customWidth="1"/>
    <col min="13830" max="13830" width="20.85546875" style="31" customWidth="1"/>
    <col min="13831" max="13831" width="0.85546875" style="31" customWidth="1"/>
    <col min="13832" max="13832" width="12.85546875" style="31" bestFit="1" customWidth="1"/>
    <col min="13833" max="13833" width="0.85546875" style="31" customWidth="1"/>
    <col min="13834" max="13834" width="12.85546875" style="31" customWidth="1"/>
    <col min="13835" max="13835" width="0.85546875" style="31" customWidth="1"/>
    <col min="13836" max="13836" width="12.85546875" style="31" bestFit="1" customWidth="1"/>
    <col min="13837" max="13837" width="14.140625" style="31" bestFit="1" customWidth="1"/>
    <col min="13838" max="13838" width="11.5703125" style="31" bestFit="1" customWidth="1"/>
    <col min="13839" max="14080" width="9.140625" style="31"/>
    <col min="14081" max="14082" width="2.85546875" style="31" customWidth="1"/>
    <col min="14083" max="14083" width="43.140625" style="31" customWidth="1"/>
    <col min="14084" max="14084" width="6.140625" style="31" customWidth="1"/>
    <col min="14085" max="14085" width="0.85546875" style="31" customWidth="1"/>
    <col min="14086" max="14086" width="20.85546875" style="31" customWidth="1"/>
    <col min="14087" max="14087" width="0.85546875" style="31" customWidth="1"/>
    <col min="14088" max="14088" width="12.85546875" style="31" bestFit="1" customWidth="1"/>
    <col min="14089" max="14089" width="0.85546875" style="31" customWidth="1"/>
    <col min="14090" max="14090" width="12.85546875" style="31" customWidth="1"/>
    <col min="14091" max="14091" width="0.85546875" style="31" customWidth="1"/>
    <col min="14092" max="14092" width="12.85546875" style="31" bestFit="1" customWidth="1"/>
    <col min="14093" max="14093" width="14.140625" style="31" bestFit="1" customWidth="1"/>
    <col min="14094" max="14094" width="11.5703125" style="31" bestFit="1" customWidth="1"/>
    <col min="14095" max="14336" width="9.140625" style="31"/>
    <col min="14337" max="14338" width="2.85546875" style="31" customWidth="1"/>
    <col min="14339" max="14339" width="43.140625" style="31" customWidth="1"/>
    <col min="14340" max="14340" width="6.140625" style="31" customWidth="1"/>
    <col min="14341" max="14341" width="0.85546875" style="31" customWidth="1"/>
    <col min="14342" max="14342" width="20.85546875" style="31" customWidth="1"/>
    <col min="14343" max="14343" width="0.85546875" style="31" customWidth="1"/>
    <col min="14344" max="14344" width="12.85546875" style="31" bestFit="1" customWidth="1"/>
    <col min="14345" max="14345" width="0.85546875" style="31" customWidth="1"/>
    <col min="14346" max="14346" width="12.85546875" style="31" customWidth="1"/>
    <col min="14347" max="14347" width="0.85546875" style="31" customWidth="1"/>
    <col min="14348" max="14348" width="12.85546875" style="31" bestFit="1" customWidth="1"/>
    <col min="14349" max="14349" width="14.140625" style="31" bestFit="1" customWidth="1"/>
    <col min="14350" max="14350" width="11.5703125" style="31" bestFit="1" customWidth="1"/>
    <col min="14351" max="14592" width="9.140625" style="31"/>
    <col min="14593" max="14594" width="2.85546875" style="31" customWidth="1"/>
    <col min="14595" max="14595" width="43.140625" style="31" customWidth="1"/>
    <col min="14596" max="14596" width="6.140625" style="31" customWidth="1"/>
    <col min="14597" max="14597" width="0.85546875" style="31" customWidth="1"/>
    <col min="14598" max="14598" width="20.85546875" style="31" customWidth="1"/>
    <col min="14599" max="14599" width="0.85546875" style="31" customWidth="1"/>
    <col min="14600" max="14600" width="12.85546875" style="31" bestFit="1" customWidth="1"/>
    <col min="14601" max="14601" width="0.85546875" style="31" customWidth="1"/>
    <col min="14602" max="14602" width="12.85546875" style="31" customWidth="1"/>
    <col min="14603" max="14603" width="0.85546875" style="31" customWidth="1"/>
    <col min="14604" max="14604" width="12.85546875" style="31" bestFit="1" customWidth="1"/>
    <col min="14605" max="14605" width="14.140625" style="31" bestFit="1" customWidth="1"/>
    <col min="14606" max="14606" width="11.5703125" style="31" bestFit="1" customWidth="1"/>
    <col min="14607" max="14848" width="9.140625" style="31"/>
    <col min="14849" max="14850" width="2.85546875" style="31" customWidth="1"/>
    <col min="14851" max="14851" width="43.140625" style="31" customWidth="1"/>
    <col min="14852" max="14852" width="6.140625" style="31" customWidth="1"/>
    <col min="14853" max="14853" width="0.85546875" style="31" customWidth="1"/>
    <col min="14854" max="14854" width="20.85546875" style="31" customWidth="1"/>
    <col min="14855" max="14855" width="0.85546875" style="31" customWidth="1"/>
    <col min="14856" max="14856" width="12.85546875" style="31" bestFit="1" customWidth="1"/>
    <col min="14857" max="14857" width="0.85546875" style="31" customWidth="1"/>
    <col min="14858" max="14858" width="12.85546875" style="31" customWidth="1"/>
    <col min="14859" max="14859" width="0.85546875" style="31" customWidth="1"/>
    <col min="14860" max="14860" width="12.85546875" style="31" bestFit="1" customWidth="1"/>
    <col min="14861" max="14861" width="14.140625" style="31" bestFit="1" customWidth="1"/>
    <col min="14862" max="14862" width="11.5703125" style="31" bestFit="1" customWidth="1"/>
    <col min="14863" max="15104" width="9.140625" style="31"/>
    <col min="15105" max="15106" width="2.85546875" style="31" customWidth="1"/>
    <col min="15107" max="15107" width="43.140625" style="31" customWidth="1"/>
    <col min="15108" max="15108" width="6.140625" style="31" customWidth="1"/>
    <col min="15109" max="15109" width="0.85546875" style="31" customWidth="1"/>
    <col min="15110" max="15110" width="20.85546875" style="31" customWidth="1"/>
    <col min="15111" max="15111" width="0.85546875" style="31" customWidth="1"/>
    <col min="15112" max="15112" width="12.85546875" style="31" bestFit="1" customWidth="1"/>
    <col min="15113" max="15113" width="0.85546875" style="31" customWidth="1"/>
    <col min="15114" max="15114" width="12.85546875" style="31" customWidth="1"/>
    <col min="15115" max="15115" width="0.85546875" style="31" customWidth="1"/>
    <col min="15116" max="15116" width="12.85546875" style="31" bestFit="1" customWidth="1"/>
    <col min="15117" max="15117" width="14.140625" style="31" bestFit="1" customWidth="1"/>
    <col min="15118" max="15118" width="11.5703125" style="31" bestFit="1" customWidth="1"/>
    <col min="15119" max="15360" width="9.140625" style="31"/>
    <col min="15361" max="15362" width="2.85546875" style="31" customWidth="1"/>
    <col min="15363" max="15363" width="43.140625" style="31" customWidth="1"/>
    <col min="15364" max="15364" width="6.140625" style="31" customWidth="1"/>
    <col min="15365" max="15365" width="0.85546875" style="31" customWidth="1"/>
    <col min="15366" max="15366" width="20.85546875" style="31" customWidth="1"/>
    <col min="15367" max="15367" width="0.85546875" style="31" customWidth="1"/>
    <col min="15368" max="15368" width="12.85546875" style="31" bestFit="1" customWidth="1"/>
    <col min="15369" max="15369" width="0.85546875" style="31" customWidth="1"/>
    <col min="15370" max="15370" width="12.85546875" style="31" customWidth="1"/>
    <col min="15371" max="15371" width="0.85546875" style="31" customWidth="1"/>
    <col min="15372" max="15372" width="12.85546875" style="31" bestFit="1" customWidth="1"/>
    <col min="15373" max="15373" width="14.140625" style="31" bestFit="1" customWidth="1"/>
    <col min="15374" max="15374" width="11.5703125" style="31" bestFit="1" customWidth="1"/>
    <col min="15375" max="15616" width="9.140625" style="31"/>
    <col min="15617" max="15618" width="2.85546875" style="31" customWidth="1"/>
    <col min="15619" max="15619" width="43.140625" style="31" customWidth="1"/>
    <col min="15620" max="15620" width="6.140625" style="31" customWidth="1"/>
    <col min="15621" max="15621" width="0.85546875" style="31" customWidth="1"/>
    <col min="15622" max="15622" width="20.85546875" style="31" customWidth="1"/>
    <col min="15623" max="15623" width="0.85546875" style="31" customWidth="1"/>
    <col min="15624" max="15624" width="12.85546875" style="31" bestFit="1" customWidth="1"/>
    <col min="15625" max="15625" width="0.85546875" style="31" customWidth="1"/>
    <col min="15626" max="15626" width="12.85546875" style="31" customWidth="1"/>
    <col min="15627" max="15627" width="0.85546875" style="31" customWidth="1"/>
    <col min="15628" max="15628" width="12.85546875" style="31" bestFit="1" customWidth="1"/>
    <col min="15629" max="15629" width="14.140625" style="31" bestFit="1" customWidth="1"/>
    <col min="15630" max="15630" width="11.5703125" style="31" bestFit="1" customWidth="1"/>
    <col min="15631" max="15872" width="9.140625" style="31"/>
    <col min="15873" max="15874" width="2.85546875" style="31" customWidth="1"/>
    <col min="15875" max="15875" width="43.140625" style="31" customWidth="1"/>
    <col min="15876" max="15876" width="6.140625" style="31" customWidth="1"/>
    <col min="15877" max="15877" width="0.85546875" style="31" customWidth="1"/>
    <col min="15878" max="15878" width="20.85546875" style="31" customWidth="1"/>
    <col min="15879" max="15879" width="0.85546875" style="31" customWidth="1"/>
    <col min="15880" max="15880" width="12.85546875" style="31" bestFit="1" customWidth="1"/>
    <col min="15881" max="15881" width="0.85546875" style="31" customWidth="1"/>
    <col min="15882" max="15882" width="12.85546875" style="31" customWidth="1"/>
    <col min="15883" max="15883" width="0.85546875" style="31" customWidth="1"/>
    <col min="15884" max="15884" width="12.85546875" style="31" bestFit="1" customWidth="1"/>
    <col min="15885" max="15885" width="14.140625" style="31" bestFit="1" customWidth="1"/>
    <col min="15886" max="15886" width="11.5703125" style="31" bestFit="1" customWidth="1"/>
    <col min="15887" max="16128" width="9.140625" style="31"/>
    <col min="16129" max="16130" width="2.85546875" style="31" customWidth="1"/>
    <col min="16131" max="16131" width="43.140625" style="31" customWidth="1"/>
    <col min="16132" max="16132" width="6.140625" style="31" customWidth="1"/>
    <col min="16133" max="16133" width="0.85546875" style="31" customWidth="1"/>
    <col min="16134" max="16134" width="20.85546875" style="31" customWidth="1"/>
    <col min="16135" max="16135" width="0.85546875" style="31" customWidth="1"/>
    <col min="16136" max="16136" width="12.85546875" style="31" bestFit="1" customWidth="1"/>
    <col min="16137" max="16137" width="0.85546875" style="31" customWidth="1"/>
    <col min="16138" max="16138" width="12.85546875" style="31" customWidth="1"/>
    <col min="16139" max="16139" width="0.85546875" style="31" customWidth="1"/>
    <col min="16140" max="16140" width="12.85546875" style="31" bestFit="1" customWidth="1"/>
    <col min="16141" max="16141" width="14.140625" style="31" bestFit="1" customWidth="1"/>
    <col min="16142" max="16142" width="11.5703125" style="31" bestFit="1" customWidth="1"/>
    <col min="16143" max="16384" width="9.140625" style="31"/>
  </cols>
  <sheetData>
    <row r="1" spans="1:12" ht="18" customHeight="1" x14ac:dyDescent="0.5">
      <c r="D1" s="7"/>
      <c r="E1" s="7"/>
      <c r="F1" s="32"/>
      <c r="G1" s="7"/>
      <c r="H1" s="32"/>
      <c r="J1" s="121" t="s">
        <v>152</v>
      </c>
      <c r="K1" s="121"/>
      <c r="L1" s="121"/>
    </row>
    <row r="2" spans="1:12" ht="18" customHeight="1" x14ac:dyDescent="0.5">
      <c r="A2" s="114" t="s">
        <v>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2" ht="18" customHeight="1" x14ac:dyDescent="0.5">
      <c r="A3" s="119" t="s">
        <v>116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2" ht="18" customHeight="1" x14ac:dyDescent="0.5">
      <c r="A4" s="119" t="str">
        <f>เปลี่ยนแปลงเฉพาะ!A5</f>
        <v>สำหรับงวดสามเดือนสิ้นสุดวันที่ 31 มีนาคม 2568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spans="1:12" ht="18" customHeight="1" x14ac:dyDescent="0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2" ht="18" customHeight="1" x14ac:dyDescent="0.5">
      <c r="C6" s="14"/>
      <c r="D6" s="14"/>
      <c r="E6" s="14"/>
      <c r="F6" s="116" t="s">
        <v>2</v>
      </c>
      <c r="G6" s="116"/>
      <c r="H6" s="116"/>
      <c r="I6" s="116"/>
      <c r="J6" s="116"/>
      <c r="K6" s="116"/>
      <c r="L6" s="116"/>
    </row>
    <row r="7" spans="1:12" ht="15" customHeight="1" x14ac:dyDescent="0.5">
      <c r="C7" s="2" t="s">
        <v>117</v>
      </c>
      <c r="F7" s="117" t="s">
        <v>3</v>
      </c>
      <c r="G7" s="117"/>
      <c r="H7" s="117"/>
      <c r="J7" s="118" t="s">
        <v>230</v>
      </c>
      <c r="K7" s="118"/>
      <c r="L7" s="118"/>
    </row>
    <row r="8" spans="1:12" ht="17.25" customHeight="1" x14ac:dyDescent="0.5">
      <c r="F8" s="117" t="s">
        <v>214</v>
      </c>
      <c r="G8" s="117"/>
      <c r="H8" s="117"/>
      <c r="J8" s="117" t="str">
        <f>F8</f>
        <v>สำหรับงวดสามเดือนสิ้นสุดวันที่ 31 มีนาคม</v>
      </c>
      <c r="K8" s="117"/>
      <c r="L8" s="117"/>
    </row>
    <row r="9" spans="1:12" ht="18" customHeight="1" x14ac:dyDescent="0.5">
      <c r="D9" s="22" t="s">
        <v>4</v>
      </c>
      <c r="F9" s="17">
        <v>2568</v>
      </c>
      <c r="H9" s="17">
        <v>2567</v>
      </c>
      <c r="I9" s="93"/>
      <c r="J9" s="17">
        <f>+F9</f>
        <v>2568</v>
      </c>
      <c r="K9" s="94"/>
      <c r="L9" s="17">
        <f>+H9</f>
        <v>2567</v>
      </c>
    </row>
    <row r="10" spans="1:12" ht="18" customHeight="1" x14ac:dyDescent="0.5">
      <c r="F10" s="60"/>
      <c r="G10" s="94"/>
      <c r="H10" s="60"/>
      <c r="I10" s="93"/>
      <c r="J10" s="60"/>
      <c r="K10" s="94"/>
      <c r="L10" s="60"/>
    </row>
    <row r="11" spans="1:12" ht="18" customHeight="1" x14ac:dyDescent="0.5">
      <c r="A11" s="2" t="s">
        <v>118</v>
      </c>
      <c r="F11" s="88"/>
      <c r="G11" s="88"/>
      <c r="H11" s="88"/>
    </row>
    <row r="12" spans="1:12" ht="18" customHeight="1" x14ac:dyDescent="0.5">
      <c r="B12" s="2" t="s">
        <v>119</v>
      </c>
      <c r="F12" s="39">
        <v>5166125.1100000003</v>
      </c>
      <c r="G12" s="84"/>
      <c r="H12" s="39">
        <v>53160095.409999996</v>
      </c>
      <c r="I12" s="27"/>
      <c r="J12" s="24">
        <v>4978842.6100000003</v>
      </c>
      <c r="K12" s="27"/>
      <c r="L12" s="24">
        <v>52939279.769999996</v>
      </c>
    </row>
    <row r="13" spans="1:12" ht="18" customHeight="1" x14ac:dyDescent="0.5">
      <c r="B13" s="2" t="s">
        <v>120</v>
      </c>
      <c r="F13" s="39">
        <v>10016136.380000001</v>
      </c>
      <c r="G13" s="84"/>
      <c r="H13" s="39">
        <v>178356161.34999999</v>
      </c>
      <c r="I13" s="27"/>
      <c r="J13" s="24">
        <v>1834.36</v>
      </c>
      <c r="K13" s="27"/>
      <c r="L13" s="24">
        <v>4542.53</v>
      </c>
    </row>
    <row r="14" spans="1:12" ht="18" customHeight="1" x14ac:dyDescent="0.5">
      <c r="B14" s="2" t="s">
        <v>121</v>
      </c>
      <c r="D14" s="29">
        <v>8.4</v>
      </c>
      <c r="F14" s="39">
        <v>0</v>
      </c>
      <c r="G14" s="84"/>
      <c r="H14" s="39">
        <v>298720580.35000002</v>
      </c>
      <c r="I14" s="27"/>
      <c r="J14" s="24">
        <v>0</v>
      </c>
      <c r="K14" s="27"/>
      <c r="L14" s="24">
        <v>0</v>
      </c>
    </row>
    <row r="15" spans="1:12" ht="18" customHeight="1" x14ac:dyDescent="0.5">
      <c r="B15" s="2" t="s">
        <v>122</v>
      </c>
      <c r="F15" s="39">
        <v>28345486.469999999</v>
      </c>
      <c r="G15" s="84"/>
      <c r="H15" s="39">
        <v>49294038.630000003</v>
      </c>
      <c r="I15" s="27"/>
      <c r="J15" s="5">
        <v>10405.129999999999</v>
      </c>
      <c r="K15" s="27"/>
      <c r="L15" s="5">
        <v>19408.63</v>
      </c>
    </row>
    <row r="16" spans="1:12" ht="18" customHeight="1" x14ac:dyDescent="0.5">
      <c r="B16" s="2" t="s">
        <v>123</v>
      </c>
      <c r="F16" s="39">
        <v>17237516.41</v>
      </c>
      <c r="G16" s="84"/>
      <c r="H16" s="39">
        <v>15466139.08</v>
      </c>
      <c r="I16" s="27"/>
      <c r="J16" s="24">
        <v>31899349.539999999</v>
      </c>
      <c r="K16" s="27"/>
      <c r="L16" s="24">
        <v>29942866.75</v>
      </c>
    </row>
    <row r="17" spans="1:14" ht="18" customHeight="1" x14ac:dyDescent="0.5">
      <c r="B17" s="2" t="s">
        <v>124</v>
      </c>
      <c r="F17" s="47"/>
      <c r="G17" s="47"/>
      <c r="H17" s="47"/>
      <c r="I17" s="27"/>
      <c r="J17" s="5"/>
      <c r="K17" s="27"/>
      <c r="L17" s="5"/>
    </row>
    <row r="18" spans="1:14" ht="18" customHeight="1" x14ac:dyDescent="0.5">
      <c r="C18" s="2" t="s">
        <v>125</v>
      </c>
      <c r="F18" s="5">
        <v>0</v>
      </c>
      <c r="G18" s="47"/>
      <c r="H18" s="5">
        <v>93079114.36999999</v>
      </c>
      <c r="I18" s="27"/>
      <c r="J18" s="5">
        <v>0</v>
      </c>
      <c r="K18" s="27"/>
      <c r="L18" s="5">
        <v>93078801.659999996</v>
      </c>
    </row>
    <row r="19" spans="1:14" ht="18" customHeight="1" x14ac:dyDescent="0.5">
      <c r="C19" s="2" t="s">
        <v>50</v>
      </c>
      <c r="D19" s="61"/>
      <c r="E19" s="61"/>
      <c r="F19" s="39">
        <v>2057189.2699999998</v>
      </c>
      <c r="G19" s="84"/>
      <c r="H19" s="39">
        <v>143382.53</v>
      </c>
      <c r="I19" s="27"/>
      <c r="J19" s="5">
        <v>1633441.86</v>
      </c>
      <c r="K19" s="27"/>
      <c r="L19" s="5">
        <v>121782.53</v>
      </c>
    </row>
    <row r="20" spans="1:14" ht="18" customHeight="1" x14ac:dyDescent="0.5">
      <c r="C20" s="2" t="s">
        <v>126</v>
      </c>
      <c r="F20" s="42">
        <f>SUM(F12:F19)</f>
        <v>62822453.640000008</v>
      </c>
      <c r="G20" s="84"/>
      <c r="H20" s="42">
        <f>SUM(H12:H19)</f>
        <v>688219511.72000003</v>
      </c>
      <c r="I20" s="27"/>
      <c r="J20" s="42">
        <f>SUM(J12:J19)</f>
        <v>38523873.5</v>
      </c>
      <c r="K20" s="27"/>
      <c r="L20" s="42">
        <f>SUM(L12:L19)</f>
        <v>176106681.87</v>
      </c>
      <c r="M20" s="62"/>
      <c r="N20" s="59"/>
    </row>
    <row r="21" spans="1:14" ht="18" customHeight="1" x14ac:dyDescent="0.5">
      <c r="A21" s="2" t="s">
        <v>127</v>
      </c>
      <c r="F21" s="39"/>
      <c r="G21" s="84"/>
      <c r="H21" s="39"/>
      <c r="I21" s="27"/>
      <c r="J21" s="5"/>
      <c r="K21" s="27"/>
      <c r="L21" s="5"/>
      <c r="M21" s="59"/>
    </row>
    <row r="22" spans="1:14" ht="18" customHeight="1" x14ac:dyDescent="0.5">
      <c r="B22" s="2" t="s">
        <v>128</v>
      </c>
      <c r="F22" s="39">
        <v>21370592.079999998</v>
      </c>
      <c r="G22" s="84"/>
      <c r="H22" s="39">
        <v>18544241.440000001</v>
      </c>
      <c r="I22" s="27"/>
      <c r="J22" s="5">
        <v>20957488.890000001</v>
      </c>
      <c r="K22" s="27"/>
      <c r="L22" s="5">
        <v>17872505.469999999</v>
      </c>
      <c r="N22" s="59"/>
    </row>
    <row r="23" spans="1:14" ht="18" customHeight="1" x14ac:dyDescent="0.5">
      <c r="B23" s="2" t="s">
        <v>235</v>
      </c>
      <c r="F23" s="39"/>
      <c r="G23" s="84"/>
      <c r="H23" s="39"/>
      <c r="I23" s="27"/>
      <c r="J23" s="5"/>
      <c r="K23" s="27"/>
      <c r="L23" s="5"/>
      <c r="M23" s="59"/>
    </row>
    <row r="24" spans="1:14" ht="18" customHeight="1" x14ac:dyDescent="0.5">
      <c r="B24" s="2" t="s">
        <v>129</v>
      </c>
      <c r="F24" s="39">
        <v>10027561.720000001</v>
      </c>
      <c r="G24" s="84"/>
      <c r="H24" s="39">
        <v>52283446.32</v>
      </c>
      <c r="I24" s="27"/>
      <c r="J24" s="5">
        <v>1940.46</v>
      </c>
      <c r="K24" s="27"/>
      <c r="L24" s="5">
        <v>5077.53</v>
      </c>
    </row>
    <row r="25" spans="1:14" ht="18" customHeight="1" x14ac:dyDescent="0.5">
      <c r="B25" s="2" t="s">
        <v>227</v>
      </c>
      <c r="F25" s="5">
        <v>119421401.15000001</v>
      </c>
      <c r="G25" s="84"/>
      <c r="H25" s="5">
        <v>-132654980.65000001</v>
      </c>
      <c r="I25" s="27"/>
      <c r="J25" s="5">
        <v>-0.56999999999999995</v>
      </c>
      <c r="K25" s="27"/>
      <c r="L25" s="5">
        <v>-88799.81</v>
      </c>
    </row>
    <row r="26" spans="1:14" ht="18" customHeight="1" x14ac:dyDescent="0.5">
      <c r="B26" s="2" t="s">
        <v>130</v>
      </c>
      <c r="D26" s="91"/>
      <c r="E26" s="3"/>
      <c r="F26" s="39">
        <v>32170674.049999997</v>
      </c>
      <c r="G26" s="84"/>
      <c r="H26" s="39">
        <v>31828591.289999999</v>
      </c>
      <c r="I26" s="27"/>
      <c r="J26" s="5">
        <v>31693880.829999998</v>
      </c>
      <c r="K26" s="27"/>
      <c r="L26" s="5">
        <v>20878802.670000002</v>
      </c>
    </row>
    <row r="27" spans="1:14" ht="18" customHeight="1" x14ac:dyDescent="0.5">
      <c r="B27" s="2" t="s">
        <v>131</v>
      </c>
      <c r="D27" s="29">
        <v>8.4</v>
      </c>
      <c r="E27" s="3"/>
      <c r="F27" s="39">
        <v>174853077.97999999</v>
      </c>
      <c r="G27" s="84"/>
      <c r="H27" s="39">
        <v>0</v>
      </c>
      <c r="I27" s="27"/>
      <c r="J27" s="5">
        <v>36328037.450000003</v>
      </c>
      <c r="K27" s="27"/>
      <c r="L27" s="5">
        <v>6620719.7199999997</v>
      </c>
    </row>
    <row r="28" spans="1:14" ht="18" customHeight="1" x14ac:dyDescent="0.5">
      <c r="C28" s="2" t="s">
        <v>132</v>
      </c>
      <c r="F28" s="42">
        <f>SUM(F22:F27)</f>
        <v>357843306.98000002</v>
      </c>
      <c r="G28" s="84"/>
      <c r="H28" s="42">
        <f>SUM(H22:H27)</f>
        <v>-29998701.600000001</v>
      </c>
      <c r="I28" s="27"/>
      <c r="J28" s="42">
        <f>SUM(J22:J27)</f>
        <v>88981347.060000002</v>
      </c>
      <c r="K28" s="27"/>
      <c r="L28" s="42">
        <f>SUM(L22:L27)</f>
        <v>45288305.579999998</v>
      </c>
    </row>
    <row r="29" spans="1:14" ht="18" customHeight="1" x14ac:dyDescent="0.5">
      <c r="A29" s="2" t="s">
        <v>133</v>
      </c>
      <c r="D29" s="7"/>
      <c r="E29" s="7"/>
      <c r="F29" s="5">
        <f>+F20-F28</f>
        <v>-295020853.34000003</v>
      </c>
      <c r="G29" s="39"/>
      <c r="H29" s="5">
        <f>+H20-H28</f>
        <v>718218213.32000005</v>
      </c>
      <c r="I29" s="27"/>
      <c r="J29" s="5">
        <f>+J20-J28</f>
        <v>-50457473.560000002</v>
      </c>
      <c r="K29" s="27"/>
      <c r="L29" s="5">
        <f>+L20-L28</f>
        <v>130818376.29000001</v>
      </c>
    </row>
    <row r="30" spans="1:14" ht="18" customHeight="1" x14ac:dyDescent="0.5">
      <c r="A30" s="2" t="s">
        <v>134</v>
      </c>
      <c r="D30" s="7"/>
      <c r="E30" s="7"/>
      <c r="F30" s="5">
        <v>2563920.42</v>
      </c>
      <c r="G30" s="39"/>
      <c r="H30" s="5">
        <v>2298509.58</v>
      </c>
      <c r="I30" s="27"/>
      <c r="J30" s="5">
        <v>2615701.25</v>
      </c>
      <c r="K30" s="27"/>
      <c r="L30" s="5">
        <v>2407525.98</v>
      </c>
    </row>
    <row r="31" spans="1:14" ht="18" customHeight="1" x14ac:dyDescent="0.5">
      <c r="A31" s="95" t="s">
        <v>135</v>
      </c>
      <c r="D31" s="29">
        <v>10.199999999999999</v>
      </c>
      <c r="E31" s="7"/>
      <c r="F31" s="25">
        <v>-53699896.829999998</v>
      </c>
      <c r="G31" s="39"/>
      <c r="H31" s="25">
        <v>-8074747.1600000001</v>
      </c>
      <c r="I31" s="27"/>
      <c r="J31" s="25">
        <v>-53699896.829999998</v>
      </c>
      <c r="K31" s="27"/>
      <c r="L31" s="25">
        <v>-8074747.1600000001</v>
      </c>
    </row>
    <row r="32" spans="1:14" ht="18" customHeight="1" x14ac:dyDescent="0.5">
      <c r="A32" s="2" t="s">
        <v>136</v>
      </c>
      <c r="D32" s="7"/>
      <c r="E32" s="7"/>
      <c r="F32" s="5">
        <f>F29-F30+F31</f>
        <v>-351284670.59000003</v>
      </c>
      <c r="G32" s="39"/>
      <c r="H32" s="5">
        <f>H29-H30+H31</f>
        <v>707844956.58000004</v>
      </c>
      <c r="I32" s="27"/>
      <c r="J32" s="5">
        <f>J29-J30+J31</f>
        <v>-106773071.64</v>
      </c>
      <c r="K32" s="27"/>
      <c r="L32" s="5">
        <f>L29-L30+L31</f>
        <v>120336103.15000001</v>
      </c>
    </row>
    <row r="33" spans="1:12" ht="18" customHeight="1" x14ac:dyDescent="0.5">
      <c r="A33" s="2" t="s">
        <v>137</v>
      </c>
      <c r="D33" s="29">
        <v>18.2</v>
      </c>
      <c r="E33" s="83"/>
      <c r="F33" s="63">
        <v>19300753.210000001</v>
      </c>
      <c r="G33" s="84"/>
      <c r="H33" s="63">
        <v>-24124805.849999998</v>
      </c>
      <c r="I33" s="27"/>
      <c r="J33" s="25">
        <v>19169362.199999999</v>
      </c>
      <c r="K33" s="5"/>
      <c r="L33" s="25">
        <v>-24393241.379999999</v>
      </c>
    </row>
    <row r="34" spans="1:12" ht="18" customHeight="1" thickBot="1" x14ac:dyDescent="0.55000000000000004">
      <c r="A34" s="2" t="s">
        <v>223</v>
      </c>
      <c r="F34" s="64">
        <f>SUM(F32:F33)</f>
        <v>-331983917.38000005</v>
      </c>
      <c r="G34" s="84"/>
      <c r="H34" s="64">
        <f>SUM(H32:H33)</f>
        <v>683720150.73000002</v>
      </c>
      <c r="I34" s="27"/>
      <c r="J34" s="96">
        <f>SUM(J32:J33)</f>
        <v>-87603709.439999998</v>
      </c>
      <c r="K34" s="5"/>
      <c r="L34" s="96">
        <f>SUM(L32:L33)</f>
        <v>95942861.770000011</v>
      </c>
    </row>
    <row r="35" spans="1:12" ht="18" customHeight="1" thickTop="1" x14ac:dyDescent="0.5">
      <c r="A35" s="97" t="s">
        <v>138</v>
      </c>
      <c r="B35" s="97"/>
      <c r="C35" s="97"/>
      <c r="D35" s="98"/>
      <c r="E35" s="65"/>
      <c r="F35" s="66"/>
      <c r="G35" s="99"/>
      <c r="H35" s="66"/>
      <c r="I35" s="67"/>
      <c r="J35" s="66"/>
      <c r="K35" s="99"/>
      <c r="L35" s="66"/>
    </row>
    <row r="36" spans="1:12" ht="18" customHeight="1" x14ac:dyDescent="0.5">
      <c r="A36" s="97"/>
      <c r="B36" s="97" t="s">
        <v>139</v>
      </c>
      <c r="C36" s="97"/>
      <c r="D36" s="98"/>
      <c r="E36" s="100"/>
      <c r="F36" s="68">
        <f>+F34-F37</f>
        <v>-331844007.80000007</v>
      </c>
      <c r="G36" s="84"/>
      <c r="H36" s="68">
        <f>+H34-H37</f>
        <v>683870061.47000003</v>
      </c>
      <c r="I36" s="84"/>
      <c r="J36" s="84">
        <f>J34</f>
        <v>-87603709.439999998</v>
      </c>
      <c r="K36" s="84"/>
      <c r="L36" s="84">
        <f>L34</f>
        <v>95942861.770000011</v>
      </c>
    </row>
    <row r="37" spans="1:12" ht="18" customHeight="1" x14ac:dyDescent="0.5">
      <c r="A37" s="97"/>
      <c r="B37" s="2" t="s">
        <v>140</v>
      </c>
      <c r="D37" s="98"/>
      <c r="E37" s="100"/>
      <c r="F37" s="68">
        <v>-139909.57999999999</v>
      </c>
      <c r="G37" s="24"/>
      <c r="H37" s="68">
        <v>-149910.74</v>
      </c>
      <c r="I37" s="67"/>
      <c r="J37" s="69">
        <v>0</v>
      </c>
      <c r="K37" s="70"/>
      <c r="L37" s="69">
        <v>0</v>
      </c>
    </row>
    <row r="38" spans="1:12" ht="18" customHeight="1" thickBot="1" x14ac:dyDescent="0.55000000000000004">
      <c r="A38" s="101"/>
      <c r="B38" s="101"/>
      <c r="C38" s="101"/>
      <c r="D38" s="98"/>
      <c r="E38" s="100"/>
      <c r="F38" s="64">
        <f>SUM(F36:F37)</f>
        <v>-331983917.38000005</v>
      </c>
      <c r="G38" s="99"/>
      <c r="H38" s="64">
        <f>SUM(H36:H37)</f>
        <v>683720150.73000002</v>
      </c>
      <c r="I38" s="99"/>
      <c r="J38" s="96">
        <f>SUM(J36:J37)</f>
        <v>-87603709.439999998</v>
      </c>
      <c r="K38" s="99"/>
      <c r="L38" s="96">
        <f>SUM(L36:L37)</f>
        <v>95942861.770000011</v>
      </c>
    </row>
    <row r="39" spans="1:12" ht="18" customHeight="1" thickTop="1" x14ac:dyDescent="0.5">
      <c r="A39" s="2" t="s">
        <v>141</v>
      </c>
      <c r="D39" s="102"/>
      <c r="F39" s="84"/>
      <c r="G39" s="84"/>
      <c r="H39" s="84"/>
      <c r="I39" s="27"/>
      <c r="J39" s="24"/>
      <c r="K39" s="27"/>
      <c r="L39" s="24"/>
    </row>
    <row r="40" spans="1:12" ht="18" customHeight="1" thickBot="1" x14ac:dyDescent="0.55000000000000004">
      <c r="B40" s="40" t="s">
        <v>142</v>
      </c>
      <c r="D40" s="103">
        <v>25</v>
      </c>
      <c r="F40" s="71">
        <f>ROUND((F36/F41),3)</f>
        <v>-3.1E-2</v>
      </c>
      <c r="G40" s="104"/>
      <c r="H40" s="71">
        <f>ROUND((H36/H41),3)</f>
        <v>7.2999999999999995E-2</v>
      </c>
      <c r="I40" s="105"/>
      <c r="J40" s="71">
        <f>ROUND((J36/J41),3)</f>
        <v>-8.0000000000000002E-3</v>
      </c>
      <c r="K40" s="105"/>
      <c r="L40" s="71">
        <f>ROUND((L36/L41),3)</f>
        <v>0.01</v>
      </c>
    </row>
    <row r="41" spans="1:12" ht="18" customHeight="1" thickTop="1" thickBot="1" x14ac:dyDescent="0.55000000000000004">
      <c r="B41" s="2" t="s">
        <v>143</v>
      </c>
      <c r="F41" s="72">
        <v>10800820471</v>
      </c>
      <c r="G41" s="106"/>
      <c r="H41" s="72">
        <v>9315208558</v>
      </c>
      <c r="I41" s="106"/>
      <c r="J41" s="72">
        <v>10800820471</v>
      </c>
      <c r="K41" s="106"/>
      <c r="L41" s="72">
        <v>9315208558</v>
      </c>
    </row>
    <row r="42" spans="1:12" ht="18" customHeight="1" thickTop="1" x14ac:dyDescent="0.5">
      <c r="A42" s="2" t="s">
        <v>144</v>
      </c>
      <c r="F42" s="84"/>
      <c r="G42" s="84"/>
      <c r="H42" s="84"/>
      <c r="I42" s="27"/>
      <c r="J42" s="24"/>
      <c r="K42" s="27"/>
      <c r="L42" s="24"/>
    </row>
    <row r="43" spans="1:12" ht="18" customHeight="1" thickBot="1" x14ac:dyDescent="0.55000000000000004">
      <c r="B43" s="40" t="s">
        <v>142</v>
      </c>
      <c r="D43" s="103">
        <v>25</v>
      </c>
      <c r="F43" s="71">
        <f>ROUND((F36/F44),3)</f>
        <v>-3.4000000000000002E-2</v>
      </c>
      <c r="G43" s="104"/>
      <c r="H43" s="71">
        <f>ROUND((H36/H44),3)</f>
        <v>7.8E-2</v>
      </c>
      <c r="I43" s="105"/>
      <c r="J43" s="71">
        <f>ROUND((J36/J44),3)</f>
        <v>-8.9999999999999993E-3</v>
      </c>
      <c r="K43" s="105"/>
      <c r="L43" s="71">
        <f>ROUND((L36/L44),3)</f>
        <v>1.0999999999999999E-2</v>
      </c>
    </row>
    <row r="44" spans="1:12" ht="18" customHeight="1" thickTop="1" thickBot="1" x14ac:dyDescent="0.55000000000000004">
      <c r="B44" s="2" t="s">
        <v>143</v>
      </c>
      <c r="F44" s="72">
        <v>9791937151</v>
      </c>
      <c r="G44" s="107"/>
      <c r="H44" s="72">
        <v>8803231880</v>
      </c>
      <c r="I44" s="106"/>
      <c r="J44" s="72">
        <v>9791937151</v>
      </c>
      <c r="K44" s="106"/>
      <c r="L44" s="72">
        <v>8803231880</v>
      </c>
    </row>
    <row r="45" spans="1:12" ht="22.5" thickTop="1" x14ac:dyDescent="0.5">
      <c r="F45" s="47"/>
      <c r="G45" s="47"/>
      <c r="H45" s="47"/>
      <c r="I45" s="27"/>
      <c r="J45" s="5"/>
      <c r="K45" s="27"/>
      <c r="L45" s="5"/>
    </row>
    <row r="46" spans="1:12" ht="18" customHeight="1" x14ac:dyDescent="0.5">
      <c r="A46" s="2" t="s">
        <v>184</v>
      </c>
      <c r="F46" s="47"/>
      <c r="G46" s="47"/>
      <c r="H46" s="47"/>
      <c r="I46" s="27"/>
      <c r="J46" s="5"/>
      <c r="K46" s="27"/>
      <c r="L46" s="5"/>
    </row>
    <row r="47" spans="1:12" ht="18" customHeight="1" x14ac:dyDescent="0.5">
      <c r="F47" s="47"/>
      <c r="G47" s="47"/>
      <c r="H47" s="47"/>
      <c r="I47" s="27"/>
      <c r="J47" s="5"/>
      <c r="K47" s="27"/>
      <c r="L47" s="5"/>
    </row>
    <row r="48" spans="1:12" ht="18" customHeight="1" x14ac:dyDescent="0.5">
      <c r="F48" s="47"/>
      <c r="G48" s="47"/>
      <c r="H48" s="47"/>
      <c r="I48" s="27"/>
      <c r="J48" s="5"/>
      <c r="K48" s="27"/>
      <c r="L48" s="5"/>
    </row>
    <row r="49" spans="1:12" ht="18" customHeight="1" x14ac:dyDescent="0.5">
      <c r="F49" s="47"/>
      <c r="G49" s="47"/>
      <c r="H49" s="47"/>
      <c r="I49" s="27"/>
      <c r="J49" s="5"/>
      <c r="K49" s="27"/>
      <c r="L49" s="5"/>
    </row>
    <row r="51" spans="1:12" ht="18" customHeight="1" x14ac:dyDescent="0.5">
      <c r="B51" s="28" t="s">
        <v>108</v>
      </c>
      <c r="C51" s="29"/>
      <c r="D51" s="28"/>
      <c r="F51" s="31"/>
      <c r="H51" s="28" t="s">
        <v>108</v>
      </c>
      <c r="I51" s="29"/>
      <c r="J51" s="29"/>
      <c r="K51" s="29"/>
      <c r="L51" s="29"/>
    </row>
    <row r="52" spans="1:12" ht="7.5" customHeight="1" x14ac:dyDescent="0.5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</row>
    <row r="53" spans="1:12" ht="18" customHeight="1" x14ac:dyDescent="0.5">
      <c r="A53" s="29"/>
      <c r="B53" s="28"/>
      <c r="C53" s="29"/>
      <c r="D53" s="28"/>
      <c r="F53" s="28"/>
      <c r="I53" s="29"/>
      <c r="J53" s="29"/>
      <c r="K53" s="29"/>
      <c r="L53" s="29"/>
    </row>
    <row r="54" spans="1:12" ht="18" customHeight="1" x14ac:dyDescent="0.5">
      <c r="A54" s="114" t="str">
        <f>+A2</f>
        <v>บริษัท บรุ๊คเคอร์ กรุ๊ป จำกัด (มหาชน) และบริษัทย่อย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</row>
    <row r="55" spans="1:12" ht="18" customHeight="1" x14ac:dyDescent="0.5">
      <c r="A55" s="119" t="s">
        <v>145</v>
      </c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</row>
    <row r="56" spans="1:12" ht="18" customHeight="1" x14ac:dyDescent="0.5">
      <c r="A56" s="114" t="str">
        <f>+A4</f>
        <v>สำหรับงวดสามเดือนสิ้นสุดวันที่ 31 มีนาคม 2568</v>
      </c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</row>
    <row r="57" spans="1:12" ht="18" customHeight="1" x14ac:dyDescent="0.5">
      <c r="A57" s="3"/>
      <c r="B57" s="29"/>
      <c r="C57" s="29"/>
      <c r="I57" s="29"/>
      <c r="J57" s="29"/>
      <c r="K57" s="29"/>
      <c r="L57" s="29"/>
    </row>
    <row r="58" spans="1:12" ht="18" customHeight="1" x14ac:dyDescent="0.5">
      <c r="C58" s="14"/>
      <c r="D58" s="14"/>
      <c r="E58" s="14"/>
      <c r="F58" s="116" t="s">
        <v>2</v>
      </c>
      <c r="G58" s="116"/>
      <c r="H58" s="116"/>
      <c r="I58" s="116"/>
      <c r="J58" s="116"/>
      <c r="K58" s="116"/>
      <c r="L58" s="116"/>
    </row>
    <row r="59" spans="1:12" ht="18" customHeight="1" x14ac:dyDescent="0.5">
      <c r="C59" s="2" t="s">
        <v>117</v>
      </c>
      <c r="F59" s="117" t="s">
        <v>3</v>
      </c>
      <c r="G59" s="117"/>
      <c r="H59" s="117"/>
      <c r="J59" s="118" t="s">
        <v>230</v>
      </c>
      <c r="K59" s="118"/>
      <c r="L59" s="118"/>
    </row>
    <row r="60" spans="1:12" ht="18" customHeight="1" x14ac:dyDescent="0.5">
      <c r="F60" s="117" t="str">
        <f>+F8</f>
        <v>สำหรับงวดสามเดือนสิ้นสุดวันที่ 31 มีนาคม</v>
      </c>
      <c r="G60" s="117"/>
      <c r="H60" s="117"/>
      <c r="J60" s="117" t="str">
        <f>+J8</f>
        <v>สำหรับงวดสามเดือนสิ้นสุดวันที่ 31 มีนาคม</v>
      </c>
      <c r="K60" s="117"/>
      <c r="L60" s="117"/>
    </row>
    <row r="61" spans="1:12" ht="18" customHeight="1" x14ac:dyDescent="0.5">
      <c r="D61" s="22" t="s">
        <v>4</v>
      </c>
      <c r="F61" s="73">
        <f>+F9</f>
        <v>2568</v>
      </c>
      <c r="G61" s="94"/>
      <c r="H61" s="73">
        <f>+H9</f>
        <v>2567</v>
      </c>
      <c r="I61" s="93"/>
      <c r="J61" s="73">
        <f>+J9</f>
        <v>2568</v>
      </c>
      <c r="K61" s="94"/>
      <c r="L61" s="73">
        <f>+L9</f>
        <v>2567</v>
      </c>
    </row>
    <row r="62" spans="1:12" ht="18" customHeight="1" x14ac:dyDescent="0.5">
      <c r="F62" s="88"/>
      <c r="G62" s="88"/>
      <c r="H62" s="60"/>
      <c r="L62" s="60"/>
    </row>
    <row r="63" spans="1:12" ht="18" customHeight="1" x14ac:dyDescent="0.5">
      <c r="A63" s="2" t="s">
        <v>224</v>
      </c>
      <c r="F63" s="63">
        <f>+F34</f>
        <v>-331983917.38000005</v>
      </c>
      <c r="G63" s="84"/>
      <c r="H63" s="63">
        <f>+H34</f>
        <v>683720150.73000002</v>
      </c>
      <c r="I63" s="27"/>
      <c r="J63" s="63">
        <f>+J34</f>
        <v>-87603709.439999998</v>
      </c>
      <c r="K63" s="27"/>
      <c r="L63" s="63">
        <f>+L34</f>
        <v>95942861.770000011</v>
      </c>
    </row>
    <row r="64" spans="1:12" ht="18" customHeight="1" x14ac:dyDescent="0.5">
      <c r="F64" s="39"/>
      <c r="G64" s="84"/>
      <c r="H64" s="39"/>
      <c r="I64" s="27"/>
      <c r="J64" s="39"/>
      <c r="K64" s="27"/>
      <c r="L64" s="39"/>
    </row>
    <row r="65" spans="1:13" ht="18" customHeight="1" x14ac:dyDescent="0.5">
      <c r="A65" s="2" t="s">
        <v>146</v>
      </c>
      <c r="F65" s="39"/>
      <c r="G65" s="84"/>
      <c r="H65" s="39"/>
      <c r="I65" s="27"/>
      <c r="J65" s="24"/>
      <c r="K65" s="27"/>
      <c r="L65" s="24"/>
    </row>
    <row r="66" spans="1:13" ht="18" customHeight="1" x14ac:dyDescent="0.5">
      <c r="A66" s="2" t="s">
        <v>147</v>
      </c>
      <c r="F66" s="39"/>
      <c r="G66" s="84"/>
      <c r="H66" s="39"/>
      <c r="I66" s="27"/>
      <c r="J66" s="24"/>
      <c r="K66" s="27"/>
      <c r="L66" s="24"/>
    </row>
    <row r="67" spans="1:13" ht="18" customHeight="1" x14ac:dyDescent="0.5">
      <c r="B67" s="2" t="s">
        <v>148</v>
      </c>
      <c r="F67" s="68">
        <v>-445901.9</v>
      </c>
      <c r="G67" s="84"/>
      <c r="H67" s="68">
        <v>27139914.07</v>
      </c>
      <c r="I67" s="27"/>
      <c r="J67" s="24">
        <v>0</v>
      </c>
      <c r="K67" s="27"/>
      <c r="L67" s="24">
        <v>0</v>
      </c>
    </row>
    <row r="68" spans="1:13" ht="18" customHeight="1" x14ac:dyDescent="0.5">
      <c r="A68" s="2" t="s">
        <v>149</v>
      </c>
      <c r="F68" s="68"/>
      <c r="G68" s="84"/>
      <c r="H68" s="68"/>
      <c r="I68" s="27"/>
      <c r="J68" s="24"/>
      <c r="K68" s="27"/>
      <c r="L68" s="24"/>
    </row>
    <row r="69" spans="1:13" ht="18" customHeight="1" x14ac:dyDescent="0.5">
      <c r="B69" s="2" t="s">
        <v>236</v>
      </c>
      <c r="F69" s="68"/>
      <c r="G69" s="84"/>
      <c r="H69" s="68"/>
      <c r="I69" s="27"/>
      <c r="J69" s="24"/>
      <c r="K69" s="27"/>
      <c r="L69" s="24"/>
    </row>
    <row r="70" spans="1:13" ht="18" customHeight="1" x14ac:dyDescent="0.5">
      <c r="C70" s="2" t="s">
        <v>237</v>
      </c>
      <c r="D70" s="29">
        <v>22</v>
      </c>
      <c r="F70" s="24">
        <v>-3457443</v>
      </c>
      <c r="G70" s="84"/>
      <c r="H70" s="68">
        <v>0</v>
      </c>
      <c r="I70" s="27"/>
      <c r="J70" s="24">
        <v>-3444178</v>
      </c>
      <c r="K70" s="27"/>
      <c r="L70" s="24">
        <v>0</v>
      </c>
      <c r="M70" s="24"/>
    </row>
    <row r="71" spans="1:13" ht="18" customHeight="1" x14ac:dyDescent="0.5">
      <c r="B71" s="2" t="s">
        <v>150</v>
      </c>
      <c r="D71" s="83"/>
      <c r="F71" s="25">
        <v>691488.6</v>
      </c>
      <c r="G71" s="84"/>
      <c r="H71" s="25">
        <v>0</v>
      </c>
      <c r="I71" s="27"/>
      <c r="J71" s="25">
        <v>688835.6</v>
      </c>
      <c r="K71" s="27"/>
      <c r="L71" s="25">
        <v>0</v>
      </c>
      <c r="M71" s="59"/>
    </row>
    <row r="72" spans="1:13" ht="18" customHeight="1" x14ac:dyDescent="0.5">
      <c r="A72" s="2" t="s">
        <v>225</v>
      </c>
      <c r="F72" s="74">
        <f>SUM(F67:F71)</f>
        <v>-3211856.3</v>
      </c>
      <c r="G72" s="84"/>
      <c r="H72" s="74">
        <f>SUM(H67:H71)</f>
        <v>27139914.07</v>
      </c>
      <c r="I72" s="27"/>
      <c r="J72" s="74">
        <f>SUM(J67:J71)</f>
        <v>-2755342.4</v>
      </c>
      <c r="K72" s="27"/>
      <c r="L72" s="74">
        <f>SUM(L67:L71)</f>
        <v>0</v>
      </c>
    </row>
    <row r="73" spans="1:13" ht="18" customHeight="1" x14ac:dyDescent="0.5">
      <c r="F73" s="39"/>
      <c r="G73" s="84"/>
      <c r="H73" s="39"/>
      <c r="I73" s="27"/>
      <c r="J73" s="5"/>
      <c r="K73" s="27"/>
      <c r="L73" s="5"/>
    </row>
    <row r="74" spans="1:13" ht="18" customHeight="1" thickBot="1" x14ac:dyDescent="0.55000000000000004">
      <c r="A74" s="2" t="s">
        <v>226</v>
      </c>
      <c r="F74" s="26">
        <f>+F63+F72</f>
        <v>-335195773.68000007</v>
      </c>
      <c r="G74" s="84"/>
      <c r="H74" s="26">
        <f>+H63+H72</f>
        <v>710860064.80000007</v>
      </c>
      <c r="I74" s="27"/>
      <c r="J74" s="26">
        <f>+J63+J72</f>
        <v>-90359051.840000004</v>
      </c>
      <c r="K74" s="27"/>
      <c r="L74" s="26">
        <f>+L63+L72</f>
        <v>95942861.770000011</v>
      </c>
    </row>
    <row r="75" spans="1:13" ht="18" customHeight="1" thickTop="1" x14ac:dyDescent="0.5">
      <c r="F75" s="47"/>
      <c r="G75" s="47"/>
      <c r="H75" s="47"/>
      <c r="I75" s="27"/>
      <c r="J75" s="5"/>
      <c r="K75" s="27"/>
      <c r="L75" s="5"/>
    </row>
    <row r="76" spans="1:13" ht="18" customHeight="1" x14ac:dyDescent="0.5">
      <c r="A76" s="97" t="s">
        <v>151</v>
      </c>
      <c r="B76" s="97"/>
      <c r="C76" s="97"/>
      <c r="D76" s="108"/>
      <c r="E76" s="65"/>
      <c r="F76" s="66"/>
      <c r="G76" s="99"/>
      <c r="H76" s="66"/>
      <c r="I76" s="67"/>
      <c r="J76" s="66"/>
      <c r="K76" s="99"/>
      <c r="L76" s="66"/>
    </row>
    <row r="77" spans="1:13" ht="18" customHeight="1" x14ac:dyDescent="0.5">
      <c r="A77" s="97"/>
      <c r="B77" s="97" t="s">
        <v>139</v>
      </c>
      <c r="C77" s="97"/>
      <c r="D77" s="108"/>
      <c r="E77" s="100">
        <v>852812933</v>
      </c>
      <c r="F77" s="68">
        <f>+F74-F78</f>
        <v>-335055864.10000008</v>
      </c>
      <c r="G77" s="84"/>
      <c r="H77" s="68">
        <f>+H74-H78</f>
        <v>711009975.54000008</v>
      </c>
      <c r="I77" s="84"/>
      <c r="J77" s="68">
        <f>+J74-J78</f>
        <v>-90359051.840000004</v>
      </c>
      <c r="K77" s="84"/>
      <c r="L77" s="68">
        <f>+L74-L78</f>
        <v>95942861.770000011</v>
      </c>
    </row>
    <row r="78" spans="1:13" ht="18" customHeight="1" x14ac:dyDescent="0.5">
      <c r="A78" s="97"/>
      <c r="B78" s="2" t="s">
        <v>140</v>
      </c>
      <c r="D78" s="108"/>
      <c r="E78" s="100">
        <v>-1541152</v>
      </c>
      <c r="F78" s="68">
        <f>+F37</f>
        <v>-139909.57999999999</v>
      </c>
      <c r="G78" s="24"/>
      <c r="H78" s="68">
        <f>+H37</f>
        <v>-149910.74</v>
      </c>
      <c r="I78" s="67"/>
      <c r="J78" s="68">
        <f>+J37</f>
        <v>0</v>
      </c>
      <c r="K78" s="67"/>
      <c r="L78" s="68">
        <f>+L37</f>
        <v>0</v>
      </c>
    </row>
    <row r="79" spans="1:13" ht="18" customHeight="1" thickBot="1" x14ac:dyDescent="0.55000000000000004">
      <c r="A79" s="101"/>
      <c r="B79" s="101"/>
      <c r="C79" s="101"/>
      <c r="D79" s="108"/>
      <c r="E79" s="100"/>
      <c r="F79" s="64">
        <f>SUM(F77:F78)</f>
        <v>-335195773.68000007</v>
      </c>
      <c r="G79" s="99"/>
      <c r="H79" s="64">
        <f>SUM(H77:H78)</f>
        <v>710860064.80000007</v>
      </c>
      <c r="I79" s="99"/>
      <c r="J79" s="64">
        <f>SUM(J77:J78)</f>
        <v>-90359051.840000004</v>
      </c>
      <c r="K79" s="99"/>
      <c r="L79" s="64">
        <f>SUM(L77:L78)</f>
        <v>95942861.770000011</v>
      </c>
    </row>
    <row r="80" spans="1:13" ht="18" customHeight="1" thickTop="1" x14ac:dyDescent="0.5">
      <c r="F80" s="84"/>
      <c r="G80" s="84"/>
      <c r="H80" s="84"/>
      <c r="I80" s="27"/>
      <c r="J80" s="24"/>
      <c r="K80" s="27"/>
      <c r="L80" s="24"/>
    </row>
    <row r="81" spans="1:12" ht="18" customHeight="1" x14ac:dyDescent="0.5">
      <c r="A81" s="2" t="s">
        <v>184</v>
      </c>
      <c r="F81" s="84"/>
      <c r="G81" s="84"/>
      <c r="H81" s="84"/>
      <c r="I81" s="27"/>
      <c r="J81" s="24"/>
      <c r="K81" s="27"/>
      <c r="L81" s="24"/>
    </row>
    <row r="82" spans="1:12" ht="18" customHeight="1" x14ac:dyDescent="0.5">
      <c r="F82" s="88"/>
      <c r="G82" s="88"/>
      <c r="H82" s="88"/>
      <c r="J82" s="32"/>
      <c r="K82" s="61"/>
      <c r="L82" s="32"/>
    </row>
    <row r="83" spans="1:12" ht="18" customHeight="1" x14ac:dyDescent="0.5">
      <c r="F83" s="88"/>
      <c r="G83" s="88"/>
      <c r="H83" s="88"/>
      <c r="J83" s="32"/>
      <c r="K83" s="61"/>
      <c r="L83" s="32"/>
    </row>
    <row r="84" spans="1:12" ht="18" customHeight="1" x14ac:dyDescent="0.5">
      <c r="F84" s="88"/>
      <c r="G84" s="88"/>
      <c r="H84" s="88"/>
      <c r="J84" s="32"/>
      <c r="K84" s="61"/>
      <c r="L84" s="32"/>
    </row>
    <row r="85" spans="1:12" ht="18" customHeight="1" x14ac:dyDescent="0.5">
      <c r="F85" s="88"/>
      <c r="G85" s="88"/>
      <c r="H85" s="88"/>
      <c r="J85" s="32"/>
      <c r="K85" s="61"/>
      <c r="L85" s="32"/>
    </row>
    <row r="86" spans="1:12" ht="18" customHeight="1" x14ac:dyDescent="0.5">
      <c r="F86" s="88"/>
      <c r="G86" s="88"/>
      <c r="H86" s="88"/>
      <c r="J86" s="32"/>
      <c r="K86" s="61"/>
      <c r="L86" s="32"/>
    </row>
    <row r="87" spans="1:12" ht="18" customHeight="1" x14ac:dyDescent="0.5">
      <c r="F87" s="88"/>
      <c r="G87" s="88"/>
      <c r="H87" s="88"/>
      <c r="J87" s="32"/>
      <c r="K87" s="61"/>
      <c r="L87" s="32"/>
    </row>
    <row r="88" spans="1:12" ht="18" customHeight="1" x14ac:dyDescent="0.5">
      <c r="F88" s="88"/>
      <c r="G88" s="88"/>
      <c r="H88" s="88"/>
      <c r="J88" s="32"/>
      <c r="K88" s="61"/>
      <c r="L88" s="32"/>
    </row>
    <row r="89" spans="1:12" ht="18" customHeight="1" x14ac:dyDescent="0.5">
      <c r="F89" s="88"/>
      <c r="G89" s="88"/>
      <c r="H89" s="88"/>
      <c r="J89" s="32"/>
      <c r="K89" s="61"/>
      <c r="L89" s="32"/>
    </row>
    <row r="90" spans="1:12" ht="18" customHeight="1" x14ac:dyDescent="0.5">
      <c r="F90" s="88"/>
      <c r="G90" s="88"/>
      <c r="H90" s="88"/>
      <c r="J90" s="32"/>
      <c r="K90" s="61"/>
      <c r="L90" s="32"/>
    </row>
    <row r="91" spans="1:12" ht="18" customHeight="1" x14ac:dyDescent="0.5">
      <c r="F91" s="88"/>
      <c r="G91" s="88"/>
      <c r="H91" s="88"/>
      <c r="J91" s="32"/>
      <c r="K91" s="61"/>
      <c r="L91" s="32"/>
    </row>
    <row r="92" spans="1:12" ht="18" customHeight="1" x14ac:dyDescent="0.5">
      <c r="F92" s="88"/>
      <c r="G92" s="88"/>
      <c r="H92" s="88"/>
      <c r="J92" s="32"/>
      <c r="K92" s="61"/>
      <c r="L92" s="32"/>
    </row>
    <row r="93" spans="1:12" ht="18" customHeight="1" x14ac:dyDescent="0.5">
      <c r="F93" s="88"/>
      <c r="G93" s="88"/>
      <c r="H93" s="88"/>
      <c r="J93" s="32"/>
      <c r="K93" s="61"/>
      <c r="L93" s="32"/>
    </row>
    <row r="94" spans="1:12" ht="18" customHeight="1" x14ac:dyDescent="0.5">
      <c r="F94" s="88"/>
      <c r="G94" s="88"/>
      <c r="H94" s="88"/>
      <c r="J94" s="32"/>
      <c r="K94" s="61"/>
      <c r="L94" s="32"/>
    </row>
    <row r="95" spans="1:12" ht="18" customHeight="1" x14ac:dyDescent="0.5">
      <c r="F95" s="88"/>
      <c r="G95" s="88"/>
      <c r="H95" s="88"/>
      <c r="J95" s="32"/>
      <c r="K95" s="61"/>
      <c r="L95" s="32"/>
    </row>
    <row r="96" spans="1:12" ht="18" customHeight="1" x14ac:dyDescent="0.5">
      <c r="F96" s="88"/>
      <c r="G96" s="88"/>
      <c r="H96" s="88"/>
      <c r="J96" s="32"/>
      <c r="K96" s="61"/>
      <c r="L96" s="32"/>
    </row>
    <row r="97" spans="1:12" ht="18" customHeight="1" x14ac:dyDescent="0.5">
      <c r="F97" s="88"/>
      <c r="G97" s="88"/>
      <c r="H97" s="88"/>
      <c r="J97" s="32"/>
      <c r="K97" s="61"/>
      <c r="L97" s="32"/>
    </row>
    <row r="98" spans="1:12" ht="18" customHeight="1" x14ac:dyDescent="0.5">
      <c r="D98" s="102"/>
      <c r="F98" s="88"/>
      <c r="G98" s="88"/>
      <c r="H98" s="88"/>
      <c r="J98" s="32"/>
      <c r="L98" s="32"/>
    </row>
    <row r="99" spans="1:12" ht="18" customHeight="1" x14ac:dyDescent="0.5">
      <c r="J99" s="32"/>
      <c r="L99" s="32"/>
    </row>
    <row r="100" spans="1:12" ht="18" customHeight="1" x14ac:dyDescent="0.5">
      <c r="B100" s="40"/>
      <c r="D100" s="103"/>
      <c r="F100" s="32"/>
      <c r="G100" s="88"/>
      <c r="H100" s="32"/>
      <c r="I100" s="40"/>
      <c r="J100" s="32"/>
      <c r="K100" s="40"/>
      <c r="L100" s="32"/>
    </row>
    <row r="102" spans="1:12" ht="18" customHeight="1" x14ac:dyDescent="0.5">
      <c r="A102" s="29"/>
      <c r="B102" s="28" t="s">
        <v>108</v>
      </c>
      <c r="C102" s="29"/>
      <c r="D102" s="28"/>
      <c r="F102" s="31"/>
      <c r="H102" s="28" t="s">
        <v>108</v>
      </c>
      <c r="I102" s="29"/>
      <c r="J102" s="29"/>
      <c r="K102" s="29"/>
      <c r="L102" s="29"/>
    </row>
    <row r="103" spans="1:12" ht="18" customHeight="1" x14ac:dyDescent="0.5">
      <c r="A103" s="29"/>
      <c r="B103" s="28"/>
      <c r="C103" s="29"/>
      <c r="D103" s="28"/>
      <c r="F103" s="28"/>
      <c r="I103" s="29"/>
      <c r="J103" s="29"/>
      <c r="K103" s="29"/>
      <c r="L103" s="29"/>
    </row>
    <row r="104" spans="1:12" ht="9.75" customHeight="1" x14ac:dyDescent="0.5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</row>
  </sheetData>
  <mergeCells count="19">
    <mergeCell ref="A104:L104"/>
    <mergeCell ref="F58:L58"/>
    <mergeCell ref="A2:L2"/>
    <mergeCell ref="A3:L3"/>
    <mergeCell ref="A4:L4"/>
    <mergeCell ref="F6:L6"/>
    <mergeCell ref="F7:H7"/>
    <mergeCell ref="J7:L7"/>
    <mergeCell ref="F8:H8"/>
    <mergeCell ref="J8:L8"/>
    <mergeCell ref="A54:L54"/>
    <mergeCell ref="A55:L55"/>
    <mergeCell ref="A56:L56"/>
    <mergeCell ref="A52:L52"/>
    <mergeCell ref="J1:L1"/>
    <mergeCell ref="F59:H59"/>
    <mergeCell ref="J59:L59"/>
    <mergeCell ref="F60:H60"/>
    <mergeCell ref="J60:L60"/>
  </mergeCells>
  <conditionalFormatting sqref="F35:L35 E35:E38 I37:J37 L37 G37:G38 K37:K38 I38 E76:E79 G78:G79 I78:I79 K78:K79">
    <cfRule type="expression" priority="2" stopIfTrue="1">
      <formula>"if(E11&gt;0,#,##0;(#,##0),"-")"</formula>
    </cfRule>
  </conditionalFormatting>
  <conditionalFormatting sqref="F76:L76">
    <cfRule type="expression" priority="1" stopIfTrue="1">
      <formula>"if(E11&gt;0,#,##0;(#,##0),"-")"</formula>
    </cfRule>
  </conditionalFormatting>
  <pageMargins left="0.52" right="0.2" top="0.46" bottom="0.22" header="0.17" footer="0.17"/>
  <pageSetup paperSize="9" scale="90" firstPageNumber="6" orientation="portrait" useFirstPageNumber="1" r:id="rId1"/>
  <headerFooter>
    <oddFooter>&amp;C&amp;P</oddFooter>
  </headerFooter>
  <rowBreaks count="1" manualBreakCount="1">
    <brk id="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6854A-612A-46D3-A6A9-734FADD060C3}">
  <dimension ref="A1:X152"/>
  <sheetViews>
    <sheetView view="pageBreakPreview" zoomScaleNormal="100" zoomScaleSheetLayoutView="100" workbookViewId="0">
      <selection activeCell="D12" sqref="D12"/>
    </sheetView>
  </sheetViews>
  <sheetFormatPr defaultColWidth="9.140625" defaultRowHeight="18" x14ac:dyDescent="0.5"/>
  <cols>
    <col min="1" max="3" width="2.7109375" style="40" customWidth="1"/>
    <col min="4" max="4" width="44.140625" style="40" customWidth="1"/>
    <col min="5" max="5" width="6.42578125" style="29" customWidth="1"/>
    <col min="6" max="6" width="0.7109375" style="29" customWidth="1"/>
    <col min="7" max="7" width="13.5703125" style="40" customWidth="1"/>
    <col min="8" max="8" width="0.7109375" style="40" customWidth="1"/>
    <col min="9" max="9" width="14.7109375" style="40" customWidth="1"/>
    <col min="10" max="10" width="0.5703125" style="40" customWidth="1"/>
    <col min="11" max="11" width="13.42578125" style="40" customWidth="1"/>
    <col min="12" max="12" width="0.7109375" style="40" customWidth="1"/>
    <col min="13" max="13" width="14" style="40" customWidth="1"/>
    <col min="14" max="14" width="1.7109375" style="40" customWidth="1"/>
    <col min="15" max="15" width="12.7109375" style="40" hidden="1" customWidth="1"/>
    <col min="16" max="16" width="13.28515625" style="40" hidden="1" customWidth="1"/>
    <col min="17" max="17" width="3.85546875" style="40" customWidth="1"/>
    <col min="18" max="18" width="11.28515625" style="40" customWidth="1"/>
    <col min="19" max="19" width="4" style="40" customWidth="1"/>
    <col min="20" max="20" width="1.85546875" style="40" customWidth="1"/>
    <col min="21" max="21" width="44.28515625" style="40" bestFit="1" customWidth="1"/>
    <col min="22" max="22" width="6.140625" style="75" bestFit="1" customWidth="1"/>
    <col min="23" max="23" width="4.5703125" style="40" customWidth="1"/>
    <col min="24" max="24" width="14.5703125" style="40" customWidth="1"/>
    <col min="25" max="25" width="2.5703125" style="40" customWidth="1"/>
    <col min="26" max="26" width="12.42578125" style="40" bestFit="1" customWidth="1"/>
    <col min="27" max="27" width="2.140625" style="40" customWidth="1"/>
    <col min="28" max="28" width="13.28515625" style="40" customWidth="1"/>
    <col min="29" max="29" width="1.85546875" style="40" customWidth="1"/>
    <col min="30" max="30" width="11.5703125" style="40" bestFit="1" customWidth="1"/>
    <col min="31" max="16384" width="9.140625" style="40"/>
  </cols>
  <sheetData>
    <row r="1" spans="1:15" x14ac:dyDescent="0.5">
      <c r="A1" s="61"/>
      <c r="B1" s="61"/>
      <c r="C1" s="61"/>
      <c r="D1" s="61"/>
      <c r="F1" s="109"/>
      <c r="G1" s="61"/>
      <c r="H1" s="61"/>
      <c r="I1" s="61"/>
      <c r="J1" s="61"/>
      <c r="K1" s="114" t="s">
        <v>152</v>
      </c>
      <c r="L1" s="114"/>
      <c r="M1" s="114"/>
    </row>
    <row r="2" spans="1:15" x14ac:dyDescent="0.5">
      <c r="A2" s="119" t="s">
        <v>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5" x14ac:dyDescent="0.5">
      <c r="A3" s="114" t="s">
        <v>153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</row>
    <row r="4" spans="1:15" x14ac:dyDescent="0.5">
      <c r="A4" s="114" t="str">
        <f>'งบกำไรขาดทุน Q1_68'!A4</f>
        <v>สำหรับงวดสามเดือนสิ้นสุดวันที่ 31 มีนาคม 2568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</row>
    <row r="5" spans="1:15" x14ac:dyDescent="0.5">
      <c r="A5" s="3"/>
      <c r="B5" s="3"/>
      <c r="C5" s="3"/>
      <c r="D5" s="3"/>
      <c r="E5" s="3"/>
      <c r="F5" s="3"/>
      <c r="G5" s="122" t="s">
        <v>2</v>
      </c>
      <c r="H5" s="122"/>
      <c r="I5" s="122"/>
      <c r="J5" s="122"/>
      <c r="K5" s="122"/>
      <c r="L5" s="122"/>
      <c r="M5" s="122"/>
    </row>
    <row r="6" spans="1:15" ht="15.75" customHeight="1" x14ac:dyDescent="0.5">
      <c r="G6" s="122" t="s">
        <v>3</v>
      </c>
      <c r="H6" s="122"/>
      <c r="I6" s="122"/>
      <c r="J6" s="3"/>
      <c r="K6" s="122" t="s">
        <v>230</v>
      </c>
      <c r="L6" s="122"/>
      <c r="M6" s="122"/>
    </row>
    <row r="7" spans="1:15" x14ac:dyDescent="0.5">
      <c r="G7" s="117" t="s">
        <v>214</v>
      </c>
      <c r="H7" s="117"/>
      <c r="I7" s="117"/>
      <c r="J7" s="2"/>
      <c r="K7" s="117" t="str">
        <f>+G7</f>
        <v>สำหรับงวดสามเดือนสิ้นสุดวันที่ 31 มีนาคม</v>
      </c>
      <c r="L7" s="117"/>
      <c r="M7" s="117"/>
    </row>
    <row r="8" spans="1:15" ht="18.75" customHeight="1" x14ac:dyDescent="0.5">
      <c r="G8" s="76">
        <v>2568</v>
      </c>
      <c r="H8" s="29"/>
      <c r="I8" s="76">
        <v>2567</v>
      </c>
      <c r="J8" s="77"/>
      <c r="K8" s="76">
        <f>+G8</f>
        <v>2568</v>
      </c>
      <c r="L8" s="29"/>
      <c r="M8" s="76">
        <f>+I8</f>
        <v>2567</v>
      </c>
      <c r="N8" s="29"/>
      <c r="O8" s="36"/>
    </row>
    <row r="9" spans="1:15" ht="8.25" customHeight="1" x14ac:dyDescent="0.5">
      <c r="G9" s="36"/>
      <c r="H9" s="29"/>
      <c r="I9" s="36"/>
      <c r="J9" s="36"/>
      <c r="K9" s="36"/>
      <c r="L9" s="29"/>
      <c r="M9" s="36"/>
      <c r="N9" s="29"/>
      <c r="O9" s="36"/>
    </row>
    <row r="10" spans="1:15" x14ac:dyDescent="0.5">
      <c r="A10" s="61" t="s">
        <v>154</v>
      </c>
      <c r="B10" s="61"/>
      <c r="C10" s="61"/>
      <c r="D10" s="61"/>
      <c r="F10" s="109"/>
      <c r="G10" s="61"/>
      <c r="H10" s="61"/>
      <c r="I10" s="61"/>
      <c r="J10" s="61"/>
      <c r="K10" s="61"/>
      <c r="L10" s="61"/>
      <c r="M10" s="61"/>
    </row>
    <row r="11" spans="1:15" x14ac:dyDescent="0.5">
      <c r="A11" s="61"/>
      <c r="B11" s="61" t="s">
        <v>155</v>
      </c>
      <c r="C11" s="61"/>
      <c r="D11" s="61"/>
      <c r="E11" s="109"/>
      <c r="F11" s="109"/>
      <c r="G11" s="5">
        <f>'งบกำไรขาดทุน Q1_68'!F34</f>
        <v>-331983917.38000005</v>
      </c>
      <c r="H11" s="5"/>
      <c r="I11" s="5">
        <f>'งบกำไรขาดทุน Q1_68'!H34</f>
        <v>683720150.73000002</v>
      </c>
      <c r="J11" s="5"/>
      <c r="K11" s="5">
        <f>'งบกำไรขาดทุน Q1_68'!J34</f>
        <v>-87603709.439999998</v>
      </c>
      <c r="L11" s="5"/>
      <c r="M11" s="5">
        <f>'งบกำไรขาดทุน Q1_68'!L34</f>
        <v>95942861.770000011</v>
      </c>
    </row>
    <row r="12" spans="1:15" x14ac:dyDescent="0.5">
      <c r="A12" s="61"/>
      <c r="B12" s="61" t="s">
        <v>156</v>
      </c>
      <c r="C12" s="61"/>
      <c r="D12" s="61"/>
      <c r="E12" s="109"/>
      <c r="F12" s="109"/>
      <c r="G12" s="5"/>
      <c r="H12" s="5"/>
      <c r="I12" s="5"/>
      <c r="J12" s="5"/>
      <c r="K12" s="5"/>
      <c r="L12" s="5"/>
      <c r="M12" s="5"/>
    </row>
    <row r="13" spans="1:15" x14ac:dyDescent="0.5">
      <c r="A13" s="61"/>
      <c r="B13" s="61"/>
      <c r="C13" s="61"/>
      <c r="D13" s="61" t="s">
        <v>157</v>
      </c>
      <c r="E13" s="109" t="s">
        <v>158</v>
      </c>
      <c r="F13" s="109"/>
      <c r="G13" s="5">
        <v>1827312.69</v>
      </c>
      <c r="H13" s="5"/>
      <c r="I13" s="40">
        <v>2891303.07</v>
      </c>
      <c r="J13" s="5"/>
      <c r="K13" s="5">
        <v>1820627.01</v>
      </c>
      <c r="L13" s="5"/>
      <c r="M13" s="40">
        <v>1885866.77</v>
      </c>
    </row>
    <row r="14" spans="1:15" x14ac:dyDescent="0.5">
      <c r="A14" s="61"/>
      <c r="B14" s="61"/>
      <c r="C14" s="61"/>
      <c r="D14" s="61" t="s">
        <v>228</v>
      </c>
      <c r="E14" s="109" t="s">
        <v>229</v>
      </c>
      <c r="F14" s="109"/>
      <c r="G14" s="5">
        <v>14860902.77</v>
      </c>
      <c r="H14" s="5"/>
      <c r="I14" s="5">
        <v>0</v>
      </c>
      <c r="J14" s="5"/>
      <c r="K14" s="5">
        <v>14860902.77</v>
      </c>
      <c r="L14" s="5"/>
      <c r="M14" s="5">
        <v>0</v>
      </c>
    </row>
    <row r="15" spans="1:15" x14ac:dyDescent="0.5">
      <c r="A15" s="61"/>
      <c r="B15" s="61"/>
      <c r="C15" s="61"/>
      <c r="D15" s="61" t="s">
        <v>159</v>
      </c>
      <c r="E15" s="109">
        <v>10</v>
      </c>
      <c r="F15" s="109"/>
      <c r="G15" s="5">
        <v>53699896.829999998</v>
      </c>
      <c r="H15" s="5"/>
      <c r="I15" s="40">
        <v>8074747.1600000001</v>
      </c>
      <c r="J15" s="5"/>
      <c r="K15" s="5">
        <v>53699896.829999998</v>
      </c>
      <c r="L15" s="5"/>
      <c r="M15" s="40">
        <v>8074747.1600000001</v>
      </c>
    </row>
    <row r="16" spans="1:15" x14ac:dyDescent="0.5">
      <c r="A16" s="61"/>
      <c r="B16" s="61"/>
      <c r="C16" s="61"/>
      <c r="D16" s="61" t="s">
        <v>160</v>
      </c>
      <c r="E16" s="91">
        <v>8.4</v>
      </c>
      <c r="F16" s="109"/>
      <c r="G16" s="5">
        <v>174853077.97999999</v>
      </c>
      <c r="H16" s="24"/>
      <c r="I16" s="40">
        <v>-298720580.35000002</v>
      </c>
      <c r="J16" s="24"/>
      <c r="K16" s="5">
        <v>36328037.450000003</v>
      </c>
      <c r="L16" s="5"/>
      <c r="M16" s="40">
        <v>6620719.7199999997</v>
      </c>
    </row>
    <row r="17" spans="1:13" x14ac:dyDescent="0.5">
      <c r="A17" s="61"/>
      <c r="B17" s="61"/>
      <c r="C17" s="61"/>
      <c r="D17" s="61" t="s">
        <v>161</v>
      </c>
      <c r="E17" s="109">
        <v>6</v>
      </c>
      <c r="F17" s="109"/>
      <c r="G17" s="5">
        <v>119421401.15000001</v>
      </c>
      <c r="H17" s="24"/>
      <c r="I17" s="40">
        <v>-132654980.65000001</v>
      </c>
      <c r="J17" s="24"/>
      <c r="K17" s="5">
        <v>-0.56999999999999995</v>
      </c>
      <c r="L17" s="5"/>
      <c r="M17" s="40">
        <v>-88799.81</v>
      </c>
    </row>
    <row r="18" spans="1:13" x14ac:dyDescent="0.5">
      <c r="A18" s="61"/>
      <c r="B18" s="61"/>
      <c r="C18" s="61"/>
      <c r="D18" s="61" t="s">
        <v>162</v>
      </c>
      <c r="E18" s="109">
        <v>6</v>
      </c>
      <c r="F18" s="109"/>
      <c r="G18" s="5">
        <v>11425.34</v>
      </c>
      <c r="H18" s="24"/>
      <c r="I18" s="40">
        <v>-126072715.03</v>
      </c>
      <c r="J18" s="24"/>
      <c r="K18" s="5">
        <v>106.1</v>
      </c>
      <c r="L18" s="5"/>
      <c r="M18" s="40">
        <v>535</v>
      </c>
    </row>
    <row r="19" spans="1:13" x14ac:dyDescent="0.5">
      <c r="A19" s="61"/>
      <c r="B19" s="61"/>
      <c r="C19" s="61"/>
      <c r="D19" s="2" t="s">
        <v>122</v>
      </c>
      <c r="E19" s="109"/>
      <c r="F19" s="109"/>
      <c r="G19" s="5">
        <v>-28345486.469999999</v>
      </c>
      <c r="H19" s="24"/>
      <c r="I19" s="40">
        <v>-49294038.630000003</v>
      </c>
      <c r="J19" s="24"/>
      <c r="K19" s="5">
        <v>-10405.129999999999</v>
      </c>
      <c r="L19" s="5"/>
      <c r="M19" s="40">
        <v>-19408.63</v>
      </c>
    </row>
    <row r="20" spans="1:13" hidden="1" x14ac:dyDescent="0.5">
      <c r="A20" s="61"/>
      <c r="B20" s="61"/>
      <c r="C20" s="61"/>
      <c r="D20" s="61" t="s">
        <v>163</v>
      </c>
      <c r="E20" s="91"/>
      <c r="F20" s="109"/>
      <c r="G20" s="5">
        <v>0</v>
      </c>
      <c r="H20" s="24"/>
      <c r="I20" s="5">
        <v>0</v>
      </c>
      <c r="J20" s="24"/>
      <c r="K20" s="5">
        <v>0</v>
      </c>
      <c r="L20" s="5"/>
      <c r="M20" s="5">
        <v>0</v>
      </c>
    </row>
    <row r="21" spans="1:13" ht="18" customHeight="1" x14ac:dyDescent="0.5">
      <c r="A21" s="61"/>
      <c r="B21" s="61"/>
      <c r="C21" s="61"/>
      <c r="D21" s="61" t="s">
        <v>164</v>
      </c>
      <c r="E21" s="109">
        <v>22</v>
      </c>
      <c r="F21" s="109"/>
      <c r="G21" s="5">
        <v>1008580</v>
      </c>
      <c r="H21" s="24"/>
      <c r="I21" s="40">
        <v>736784</v>
      </c>
      <c r="J21" s="24"/>
      <c r="K21" s="5">
        <v>1004835</v>
      </c>
      <c r="L21" s="5"/>
      <c r="M21" s="40">
        <v>719985.34</v>
      </c>
    </row>
    <row r="22" spans="1:13" x14ac:dyDescent="0.5">
      <c r="D22" s="2" t="s">
        <v>165</v>
      </c>
      <c r="E22" s="29">
        <v>18.100000000000001</v>
      </c>
      <c r="G22" s="5">
        <v>2007911.56</v>
      </c>
      <c r="I22" s="40">
        <v>18873451.52</v>
      </c>
      <c r="K22" s="5">
        <v>2007911.56</v>
      </c>
      <c r="M22" s="40">
        <v>18873451.52</v>
      </c>
    </row>
    <row r="23" spans="1:13" x14ac:dyDescent="0.5">
      <c r="A23" s="61"/>
      <c r="B23" s="61"/>
      <c r="C23" s="61"/>
      <c r="D23" s="2" t="s">
        <v>166</v>
      </c>
      <c r="E23" s="91">
        <v>18.100000000000001</v>
      </c>
      <c r="F23" s="109"/>
      <c r="G23" s="24">
        <v>-21308664.770000003</v>
      </c>
      <c r="H23" s="24"/>
      <c r="I23" s="40">
        <v>-4442375.62</v>
      </c>
      <c r="J23" s="24"/>
      <c r="K23" s="24">
        <v>-21177273.760000002</v>
      </c>
      <c r="L23" s="24"/>
      <c r="M23" s="40">
        <v>-4173940.09</v>
      </c>
    </row>
    <row r="24" spans="1:13" x14ac:dyDescent="0.5">
      <c r="A24" s="61"/>
      <c r="B24" s="61"/>
      <c r="C24" s="61"/>
      <c r="D24" s="61" t="s">
        <v>134</v>
      </c>
      <c r="E24" s="109"/>
      <c r="F24" s="109"/>
      <c r="G24" s="25">
        <v>2563920.42</v>
      </c>
      <c r="H24" s="24"/>
      <c r="I24" s="110">
        <v>2298509.58</v>
      </c>
      <c r="J24" s="24"/>
      <c r="K24" s="25">
        <v>2615701.25</v>
      </c>
      <c r="L24" s="24"/>
      <c r="M24" s="110">
        <v>2407525.98</v>
      </c>
    </row>
    <row r="25" spans="1:13" x14ac:dyDescent="0.5">
      <c r="A25" s="61"/>
      <c r="B25" s="61" t="s">
        <v>167</v>
      </c>
      <c r="C25" s="61"/>
      <c r="D25" s="61"/>
      <c r="E25" s="109"/>
      <c r="F25" s="109"/>
      <c r="G25" s="5">
        <f>+SUM(G11:G24)</f>
        <v>-11383639.8800001</v>
      </c>
      <c r="H25" s="24"/>
      <c r="I25" s="5">
        <f>+SUM(I11:I24)</f>
        <v>105410255.78</v>
      </c>
      <c r="J25" s="24"/>
      <c r="K25" s="5">
        <f>+SUM(K11:K24)</f>
        <v>3546629.070000004</v>
      </c>
      <c r="L25" s="24"/>
      <c r="M25" s="5">
        <f>+SUM(M11:M24)</f>
        <v>130243544.73</v>
      </c>
    </row>
    <row r="26" spans="1:13" x14ac:dyDescent="0.5">
      <c r="A26" s="61"/>
      <c r="B26" s="61" t="s">
        <v>168</v>
      </c>
      <c r="C26" s="61"/>
      <c r="D26" s="61"/>
      <c r="E26" s="109"/>
      <c r="F26" s="109"/>
      <c r="G26" s="27"/>
      <c r="H26" s="27"/>
      <c r="I26" s="27"/>
      <c r="J26" s="27"/>
      <c r="K26" s="27"/>
      <c r="L26" s="27"/>
      <c r="M26" s="27"/>
    </row>
    <row r="27" spans="1:13" x14ac:dyDescent="0.5">
      <c r="A27" s="61"/>
      <c r="B27" s="61"/>
      <c r="C27" s="40" t="s">
        <v>18</v>
      </c>
      <c r="D27" s="61"/>
      <c r="E27" s="91">
        <v>8.3000000000000007</v>
      </c>
      <c r="F27" s="109"/>
      <c r="G27" s="5">
        <v>28477927.649999999</v>
      </c>
      <c r="H27" s="5"/>
      <c r="I27" s="40">
        <v>-42749529.07</v>
      </c>
      <c r="J27" s="5"/>
      <c r="K27" s="5">
        <v>0</v>
      </c>
      <c r="L27" s="5"/>
      <c r="M27" s="78">
        <v>0</v>
      </c>
    </row>
    <row r="28" spans="1:13" x14ac:dyDescent="0.5">
      <c r="A28" s="61"/>
      <c r="B28" s="61"/>
      <c r="C28" s="61" t="s">
        <v>169</v>
      </c>
      <c r="D28" s="61"/>
      <c r="E28" s="109">
        <v>4</v>
      </c>
      <c r="F28" s="109"/>
      <c r="G28" s="5">
        <v>-26808432</v>
      </c>
      <c r="H28" s="5"/>
      <c r="I28" s="40">
        <v>-18180369.850000001</v>
      </c>
      <c r="J28" s="5"/>
      <c r="K28" s="5">
        <v>0</v>
      </c>
      <c r="L28" s="5"/>
      <c r="M28" s="40">
        <v>-25851455.200000003</v>
      </c>
    </row>
    <row r="29" spans="1:13" x14ac:dyDescent="0.5">
      <c r="A29" s="61"/>
      <c r="B29" s="61"/>
      <c r="C29" s="61" t="s">
        <v>170</v>
      </c>
      <c r="D29" s="61"/>
      <c r="E29" s="91">
        <v>2.2000000000000002</v>
      </c>
      <c r="F29" s="109"/>
      <c r="G29" s="5">
        <v>-34347.14</v>
      </c>
      <c r="H29" s="5"/>
      <c r="I29" s="5">
        <v>0</v>
      </c>
      <c r="J29" s="5"/>
      <c r="K29" s="5">
        <v>-3409347.14</v>
      </c>
      <c r="L29" s="5"/>
      <c r="M29" s="5">
        <v>0</v>
      </c>
    </row>
    <row r="30" spans="1:13" x14ac:dyDescent="0.5">
      <c r="A30" s="61"/>
      <c r="B30" s="61"/>
      <c r="C30" s="61" t="s">
        <v>171</v>
      </c>
      <c r="D30" s="61"/>
      <c r="E30" s="109">
        <v>5</v>
      </c>
      <c r="F30" s="109"/>
      <c r="G30" s="5">
        <v>9403983.290000001</v>
      </c>
      <c r="H30" s="5"/>
      <c r="I30" s="40">
        <v>-45155380.530000001</v>
      </c>
      <c r="J30" s="5"/>
      <c r="K30" s="5">
        <v>-2966735.62</v>
      </c>
      <c r="L30" s="5"/>
      <c r="M30" s="40">
        <v>28641180.010000002</v>
      </c>
    </row>
    <row r="31" spans="1:13" x14ac:dyDescent="0.5">
      <c r="A31" s="61"/>
      <c r="B31" s="61"/>
      <c r="C31" s="61" t="s">
        <v>172</v>
      </c>
      <c r="D31" s="61"/>
      <c r="E31" s="91">
        <v>2.2999999999999998</v>
      </c>
      <c r="F31" s="109"/>
      <c r="G31" s="5">
        <v>0</v>
      </c>
      <c r="H31" s="5"/>
      <c r="I31" s="78">
        <v>0</v>
      </c>
      <c r="J31" s="5"/>
      <c r="K31" s="5">
        <v>-10442636.140000001</v>
      </c>
      <c r="L31" s="5"/>
      <c r="M31" s="40">
        <v>1632371.71</v>
      </c>
    </row>
    <row r="32" spans="1:13" x14ac:dyDescent="0.5">
      <c r="A32" s="61"/>
      <c r="B32" s="61"/>
      <c r="C32" s="61" t="s">
        <v>15</v>
      </c>
      <c r="D32" s="61"/>
      <c r="E32" s="109">
        <v>6</v>
      </c>
      <c r="F32" s="109"/>
      <c r="G32" s="5">
        <v>-10028799</v>
      </c>
      <c r="H32" s="5"/>
      <c r="I32" s="78">
        <v>0</v>
      </c>
      <c r="J32" s="5"/>
      <c r="K32" s="5">
        <v>0</v>
      </c>
      <c r="L32" s="5"/>
      <c r="M32" s="78">
        <v>0</v>
      </c>
    </row>
    <row r="33" spans="1:22" x14ac:dyDescent="0.5">
      <c r="A33" s="61"/>
      <c r="B33" s="61"/>
      <c r="C33" s="2" t="s">
        <v>215</v>
      </c>
      <c r="D33" s="61"/>
      <c r="E33" s="109">
        <v>15</v>
      </c>
      <c r="F33" s="109"/>
      <c r="G33" s="5">
        <v>0</v>
      </c>
      <c r="H33" s="5"/>
      <c r="I33" s="40">
        <v>-188725791.44999999</v>
      </c>
      <c r="J33" s="5"/>
      <c r="K33" s="5">
        <v>0</v>
      </c>
      <c r="L33" s="5"/>
      <c r="M33" s="5">
        <v>0</v>
      </c>
    </row>
    <row r="34" spans="1:22" x14ac:dyDescent="0.5">
      <c r="A34" s="61"/>
      <c r="B34" s="61"/>
      <c r="C34" s="61" t="s">
        <v>19</v>
      </c>
      <c r="D34" s="61"/>
      <c r="E34" s="109"/>
      <c r="F34" s="109"/>
      <c r="G34" s="5">
        <v>-79716.600000000006</v>
      </c>
      <c r="H34" s="5"/>
      <c r="I34" s="40">
        <v>9691182.6899999995</v>
      </c>
      <c r="J34" s="5"/>
      <c r="K34" s="5">
        <v>-79197.740000000224</v>
      </c>
      <c r="L34" s="5"/>
      <c r="M34" s="40">
        <v>-3075579.35</v>
      </c>
    </row>
    <row r="35" spans="1:22" x14ac:dyDescent="0.5">
      <c r="A35" s="61"/>
      <c r="B35" s="61"/>
      <c r="C35" s="61" t="s">
        <v>36</v>
      </c>
      <c r="D35" s="61"/>
      <c r="E35" s="5"/>
      <c r="F35" s="109"/>
      <c r="G35" s="5">
        <v>0</v>
      </c>
      <c r="H35" s="5"/>
      <c r="I35" s="78">
        <v>0</v>
      </c>
      <c r="J35" s="5"/>
      <c r="K35" s="5">
        <v>0</v>
      </c>
      <c r="L35" s="5"/>
      <c r="M35" s="40">
        <v>11556218.140000001</v>
      </c>
      <c r="Q35" s="40" t="s">
        <v>117</v>
      </c>
    </row>
    <row r="36" spans="1:22" x14ac:dyDescent="0.5">
      <c r="A36" s="61"/>
      <c r="B36" s="61" t="s">
        <v>173</v>
      </c>
      <c r="C36" s="61"/>
      <c r="D36" s="61"/>
      <c r="E36" s="109"/>
      <c r="F36" s="109"/>
      <c r="G36" s="5"/>
      <c r="H36" s="5"/>
      <c r="I36" s="78"/>
      <c r="J36" s="5"/>
      <c r="K36" s="5"/>
      <c r="L36" s="5"/>
      <c r="M36" s="5"/>
    </row>
    <row r="37" spans="1:22" hidden="1" x14ac:dyDescent="0.5">
      <c r="A37" s="61"/>
      <c r="B37" s="61"/>
      <c r="C37" s="61" t="s">
        <v>174</v>
      </c>
      <c r="D37" s="61"/>
      <c r="E37" s="109"/>
      <c r="F37" s="109"/>
      <c r="G37" s="5">
        <v>0</v>
      </c>
      <c r="H37" s="5"/>
      <c r="I37" s="78">
        <v>0</v>
      </c>
      <c r="J37" s="5"/>
      <c r="K37" s="5">
        <v>0</v>
      </c>
      <c r="L37" s="5"/>
      <c r="M37" s="78">
        <v>0</v>
      </c>
    </row>
    <row r="38" spans="1:22" x14ac:dyDescent="0.5">
      <c r="A38" s="61"/>
      <c r="B38" s="61"/>
      <c r="C38" s="61" t="s">
        <v>175</v>
      </c>
      <c r="D38" s="61"/>
      <c r="E38" s="91"/>
      <c r="F38" s="109"/>
      <c r="G38" s="5">
        <v>0</v>
      </c>
      <c r="H38" s="5"/>
      <c r="I38" s="78">
        <v>0</v>
      </c>
      <c r="J38" s="5"/>
      <c r="K38" s="5">
        <v>0</v>
      </c>
      <c r="L38" s="5"/>
      <c r="M38" s="40">
        <v>-78725230.049999997</v>
      </c>
    </row>
    <row r="39" spans="1:22" x14ac:dyDescent="0.5">
      <c r="A39" s="61"/>
      <c r="B39" s="61"/>
      <c r="C39" s="61" t="s">
        <v>176</v>
      </c>
      <c r="D39" s="61"/>
      <c r="E39" s="109">
        <v>20</v>
      </c>
      <c r="F39" s="109"/>
      <c r="G39" s="5">
        <v>-30015642.539999999</v>
      </c>
      <c r="H39" s="5"/>
      <c r="I39" s="40">
        <v>-34110238</v>
      </c>
      <c r="J39" s="5"/>
      <c r="K39" s="5">
        <v>-29160361.190000001</v>
      </c>
      <c r="L39" s="5"/>
      <c r="M39" s="40">
        <v>-33841488.359999999</v>
      </c>
    </row>
    <row r="40" spans="1:22" x14ac:dyDescent="0.5">
      <c r="A40" s="61"/>
      <c r="B40" s="61"/>
      <c r="C40" s="61" t="s">
        <v>177</v>
      </c>
      <c r="D40" s="61"/>
      <c r="E40" s="91">
        <v>2.5</v>
      </c>
      <c r="F40" s="109"/>
      <c r="G40" s="5">
        <v>0</v>
      </c>
      <c r="H40" s="5"/>
      <c r="I40" s="78">
        <v>0</v>
      </c>
      <c r="J40" s="5"/>
      <c r="K40" s="5">
        <v>-1203996.25</v>
      </c>
      <c r="L40" s="5"/>
      <c r="M40" s="40">
        <v>38706937.460000001</v>
      </c>
    </row>
    <row r="41" spans="1:22" x14ac:dyDescent="0.5">
      <c r="A41" s="61"/>
      <c r="B41" s="61"/>
      <c r="C41" s="61" t="s">
        <v>48</v>
      </c>
      <c r="D41" s="61"/>
      <c r="E41" s="109"/>
      <c r="F41" s="109"/>
      <c r="G41" s="5">
        <v>10598013.27</v>
      </c>
      <c r="H41" s="5"/>
      <c r="I41" s="40">
        <v>10045262.58</v>
      </c>
      <c r="J41" s="5"/>
      <c r="K41" s="5">
        <v>10592691.210000001</v>
      </c>
      <c r="L41" s="5"/>
      <c r="M41" s="40">
        <v>11300196.709999999</v>
      </c>
    </row>
    <row r="42" spans="1:22" x14ac:dyDescent="0.5">
      <c r="A42" s="61"/>
      <c r="B42" s="61"/>
      <c r="C42" s="61" t="s">
        <v>178</v>
      </c>
      <c r="D42" s="61"/>
      <c r="E42" s="109"/>
      <c r="F42" s="109"/>
      <c r="G42" s="25">
        <v>0</v>
      </c>
      <c r="H42" s="5"/>
      <c r="I42" s="110">
        <v>534105</v>
      </c>
      <c r="J42" s="5"/>
      <c r="K42" s="25">
        <v>0</v>
      </c>
      <c r="L42" s="5"/>
      <c r="M42" s="110">
        <v>1638110</v>
      </c>
    </row>
    <row r="43" spans="1:22" s="61" customFormat="1" x14ac:dyDescent="0.5">
      <c r="B43" s="61" t="s">
        <v>179</v>
      </c>
      <c r="E43" s="109"/>
      <c r="F43" s="109"/>
      <c r="G43" s="5">
        <f>SUM(G25:G42)</f>
        <v>-29870652.950000104</v>
      </c>
      <c r="H43" s="5"/>
      <c r="I43" s="5">
        <f>SUM(I25:I42)</f>
        <v>-203240502.84999999</v>
      </c>
      <c r="J43" s="5"/>
      <c r="K43" s="5">
        <f>SUM(K25:K42)</f>
        <v>-33122953.799999997</v>
      </c>
      <c r="L43" s="5"/>
      <c r="M43" s="5">
        <f>SUM(M25:M42)</f>
        <v>82224805.800000027</v>
      </c>
      <c r="V43" s="75"/>
    </row>
    <row r="44" spans="1:22" s="61" customFormat="1" x14ac:dyDescent="0.5">
      <c r="C44" s="61" t="s">
        <v>180</v>
      </c>
      <c r="E44" s="109"/>
      <c r="F44" s="109"/>
      <c r="G44" s="5">
        <v>-2563920.42</v>
      </c>
      <c r="H44" s="5"/>
      <c r="I44" s="40">
        <v>-2298509.58</v>
      </c>
      <c r="J44" s="5"/>
      <c r="K44" s="5">
        <v>-2615701.25</v>
      </c>
      <c r="L44" s="5"/>
      <c r="M44" s="40">
        <v>-2407525.98</v>
      </c>
      <c r="V44" s="75"/>
    </row>
    <row r="45" spans="1:22" s="61" customFormat="1" x14ac:dyDescent="0.5">
      <c r="C45" s="61" t="s">
        <v>181</v>
      </c>
      <c r="E45" s="109"/>
      <c r="F45" s="109"/>
      <c r="G45" s="5">
        <v>-286759.09000000003</v>
      </c>
      <c r="H45" s="5"/>
      <c r="I45" s="40">
        <v>-857628.63</v>
      </c>
      <c r="J45" s="5"/>
      <c r="K45" s="5">
        <v>-286759.09000000003</v>
      </c>
      <c r="L45" s="5"/>
      <c r="M45" s="40">
        <v>-331532.02</v>
      </c>
      <c r="V45" s="75"/>
    </row>
    <row r="46" spans="1:22" s="61" customFormat="1" hidden="1" x14ac:dyDescent="0.5">
      <c r="C46" s="61" t="s">
        <v>182</v>
      </c>
      <c r="E46" s="109"/>
      <c r="F46" s="109"/>
      <c r="G46" s="5">
        <v>0</v>
      </c>
      <c r="H46" s="5"/>
      <c r="I46" s="5">
        <v>0</v>
      </c>
      <c r="J46" s="5"/>
      <c r="K46" s="5">
        <v>0</v>
      </c>
      <c r="L46" s="5"/>
      <c r="M46" s="5">
        <v>0</v>
      </c>
      <c r="V46" s="75"/>
    </row>
    <row r="47" spans="1:22" x14ac:dyDescent="0.5">
      <c r="A47" s="61"/>
      <c r="B47" s="61"/>
      <c r="C47" s="61"/>
      <c r="D47" s="61" t="s">
        <v>183</v>
      </c>
      <c r="E47" s="109"/>
      <c r="F47" s="109"/>
      <c r="G47" s="42">
        <f>SUM(G43:G46)</f>
        <v>-32721332.460000101</v>
      </c>
      <c r="H47" s="5"/>
      <c r="I47" s="42">
        <f>SUM(I43:I46)</f>
        <v>-206396641.06</v>
      </c>
      <c r="J47" s="5"/>
      <c r="K47" s="42">
        <f>SUM(K43:K46)</f>
        <v>-36025414.140000001</v>
      </c>
      <c r="L47" s="5"/>
      <c r="M47" s="42">
        <f>SUM(M43:M46)</f>
        <v>79485747.800000027</v>
      </c>
    </row>
    <row r="48" spans="1:22" ht="15" customHeight="1" x14ac:dyDescent="0.5">
      <c r="A48" s="61"/>
      <c r="B48" s="61"/>
      <c r="C48" s="61"/>
      <c r="D48" s="61"/>
      <c r="E48" s="109"/>
      <c r="F48" s="109"/>
      <c r="G48" s="24"/>
      <c r="H48" s="5"/>
      <c r="I48" s="24"/>
      <c r="J48" s="5"/>
      <c r="K48" s="24"/>
      <c r="L48" s="5"/>
      <c r="M48" s="24"/>
    </row>
    <row r="49" spans="1:22" x14ac:dyDescent="0.5">
      <c r="A49" s="2" t="s">
        <v>184</v>
      </c>
      <c r="B49" s="61"/>
      <c r="C49" s="61"/>
      <c r="D49" s="61"/>
      <c r="E49" s="109"/>
      <c r="F49" s="109"/>
      <c r="G49" s="24"/>
      <c r="H49" s="5"/>
      <c r="I49" s="24"/>
      <c r="J49" s="5"/>
      <c r="K49" s="24"/>
      <c r="L49" s="5"/>
      <c r="M49" s="24"/>
    </row>
    <row r="50" spans="1:22" x14ac:dyDescent="0.5">
      <c r="A50" s="2"/>
      <c r="B50" s="61"/>
      <c r="C50" s="61"/>
      <c r="D50" s="61"/>
      <c r="E50" s="109"/>
      <c r="F50" s="109"/>
      <c r="G50" s="24"/>
      <c r="H50" s="5"/>
      <c r="I50" s="24"/>
      <c r="J50" s="5"/>
      <c r="K50" s="24"/>
      <c r="L50" s="5"/>
      <c r="M50" s="24"/>
    </row>
    <row r="51" spans="1:22" x14ac:dyDescent="0.5">
      <c r="A51" s="2"/>
      <c r="B51" s="61"/>
      <c r="C51" s="61"/>
      <c r="D51" s="61"/>
      <c r="E51" s="109"/>
      <c r="F51" s="109"/>
      <c r="G51" s="24"/>
      <c r="H51" s="5"/>
      <c r="I51" s="24"/>
      <c r="J51" s="5"/>
      <c r="K51" s="24"/>
      <c r="L51" s="5"/>
      <c r="M51" s="24"/>
    </row>
    <row r="52" spans="1:22" x14ac:dyDescent="0.5">
      <c r="A52" s="2"/>
      <c r="B52" s="61"/>
      <c r="C52" s="61"/>
      <c r="D52" s="61"/>
      <c r="E52" s="109"/>
      <c r="F52" s="109"/>
      <c r="G52" s="24"/>
      <c r="H52" s="5"/>
      <c r="I52" s="24"/>
      <c r="J52" s="5"/>
      <c r="K52" s="24"/>
      <c r="L52" s="5"/>
      <c r="M52" s="24"/>
    </row>
    <row r="53" spans="1:22" x14ac:dyDescent="0.5">
      <c r="A53" s="2"/>
      <c r="B53" s="61"/>
      <c r="C53" s="61"/>
      <c r="D53" s="61"/>
      <c r="E53" s="109"/>
      <c r="F53" s="109"/>
      <c r="G53" s="24"/>
      <c r="H53" s="5"/>
      <c r="I53" s="24"/>
      <c r="J53" s="5"/>
      <c r="K53" s="24"/>
      <c r="L53" s="5"/>
      <c r="M53" s="24"/>
    </row>
    <row r="54" spans="1:22" x14ac:dyDescent="0.5">
      <c r="A54" s="2"/>
      <c r="B54" s="61"/>
      <c r="C54" s="61"/>
      <c r="D54" s="61"/>
      <c r="E54" s="109"/>
      <c r="F54" s="109"/>
      <c r="G54" s="24"/>
      <c r="H54" s="5"/>
      <c r="I54" s="24"/>
      <c r="J54" s="5"/>
      <c r="K54" s="24"/>
      <c r="L54" s="5"/>
      <c r="M54" s="24"/>
    </row>
    <row r="55" spans="1:22" s="2" customFormat="1" x14ac:dyDescent="0.5">
      <c r="A55" s="29"/>
      <c r="B55" s="28" t="s">
        <v>108</v>
      </c>
      <c r="C55" s="29"/>
      <c r="D55" s="28"/>
      <c r="E55" s="29"/>
      <c r="H55" s="28" t="s">
        <v>108</v>
      </c>
      <c r="J55" s="29"/>
      <c r="K55" s="29"/>
      <c r="L55" s="29"/>
      <c r="M55" s="29"/>
      <c r="P55" s="24"/>
      <c r="V55" s="75"/>
    </row>
    <row r="56" spans="1:22" s="2" customFormat="1" ht="9" customHeight="1" x14ac:dyDescent="0.5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P56" s="24"/>
      <c r="V56" s="75"/>
    </row>
    <row r="57" spans="1:22" s="2" customFormat="1" ht="16.149999999999999" customHeight="1" x14ac:dyDescent="0.5">
      <c r="A57" s="29"/>
      <c r="B57" s="28"/>
      <c r="C57" s="29"/>
      <c r="D57" s="28"/>
      <c r="E57" s="29"/>
      <c r="F57" s="28"/>
      <c r="G57" s="29"/>
      <c r="H57" s="29"/>
      <c r="I57" s="29"/>
      <c r="J57" s="29"/>
      <c r="K57" s="114" t="s">
        <v>152</v>
      </c>
      <c r="L57" s="114"/>
      <c r="M57" s="114"/>
      <c r="P57" s="24"/>
      <c r="V57" s="75"/>
    </row>
    <row r="58" spans="1:22" x14ac:dyDescent="0.5">
      <c r="A58" s="119" t="s">
        <v>0</v>
      </c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</row>
    <row r="59" spans="1:22" x14ac:dyDescent="0.5">
      <c r="A59" s="114" t="s">
        <v>153</v>
      </c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</row>
    <row r="60" spans="1:22" x14ac:dyDescent="0.5">
      <c r="A60" s="114" t="str">
        <f>+A4</f>
        <v>สำหรับงวดสามเดือนสิ้นสุดวันที่ 31 มีนาคม 2568</v>
      </c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</row>
    <row r="61" spans="1:22" x14ac:dyDescent="0.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22" x14ac:dyDescent="0.5">
      <c r="A62" s="3"/>
      <c r="B62" s="3"/>
      <c r="C62" s="3"/>
      <c r="D62" s="3"/>
      <c r="E62" s="3"/>
      <c r="F62" s="3"/>
      <c r="G62" s="122" t="s">
        <v>2</v>
      </c>
      <c r="H62" s="122"/>
      <c r="I62" s="122"/>
      <c r="J62" s="122"/>
      <c r="K62" s="122"/>
      <c r="L62" s="122"/>
      <c r="M62" s="122"/>
    </row>
    <row r="63" spans="1:22" ht="15.75" customHeight="1" x14ac:dyDescent="0.5">
      <c r="G63" s="122" t="s">
        <v>3</v>
      </c>
      <c r="H63" s="122"/>
      <c r="I63" s="122"/>
      <c r="J63" s="3"/>
      <c r="K63" s="122" t="s">
        <v>230</v>
      </c>
      <c r="L63" s="122"/>
      <c r="M63" s="122"/>
    </row>
    <row r="64" spans="1:22" x14ac:dyDescent="0.5">
      <c r="G64" s="117" t="str">
        <f>+G7</f>
        <v>สำหรับงวดสามเดือนสิ้นสุดวันที่ 31 มีนาคม</v>
      </c>
      <c r="H64" s="117"/>
      <c r="I64" s="117"/>
      <c r="J64" s="2"/>
      <c r="K64" s="117" t="str">
        <f>+K7</f>
        <v>สำหรับงวดสามเดือนสิ้นสุดวันที่ 31 มีนาคม</v>
      </c>
      <c r="L64" s="117"/>
      <c r="M64" s="117"/>
    </row>
    <row r="65" spans="1:24" ht="18.75" customHeight="1" x14ac:dyDescent="0.5">
      <c r="G65" s="76">
        <f>+G8</f>
        <v>2568</v>
      </c>
      <c r="H65" s="29"/>
      <c r="I65" s="76">
        <f>+I8</f>
        <v>2567</v>
      </c>
      <c r="J65" s="77"/>
      <c r="K65" s="76">
        <f>+K8</f>
        <v>2568</v>
      </c>
      <c r="L65" s="29"/>
      <c r="M65" s="76">
        <f>+M8</f>
        <v>2567</v>
      </c>
      <c r="N65" s="29"/>
      <c r="O65" s="36"/>
    </row>
    <row r="66" spans="1:24" x14ac:dyDescent="0.5">
      <c r="A66" s="61" t="s">
        <v>185</v>
      </c>
      <c r="B66" s="61"/>
      <c r="C66" s="61"/>
      <c r="D66" s="61"/>
      <c r="E66" s="109"/>
      <c r="F66" s="109"/>
      <c r="G66" s="5"/>
      <c r="H66" s="5"/>
      <c r="I66" s="5"/>
      <c r="J66" s="5"/>
      <c r="K66" s="5"/>
      <c r="L66" s="5"/>
      <c r="M66" s="5"/>
    </row>
    <row r="67" spans="1:24" hidden="1" x14ac:dyDescent="0.5">
      <c r="A67" s="61"/>
      <c r="B67" s="61" t="s">
        <v>186</v>
      </c>
      <c r="C67" s="61"/>
      <c r="D67" s="61"/>
      <c r="E67" s="29">
        <v>9</v>
      </c>
      <c r="F67" s="109"/>
      <c r="G67" s="5">
        <v>0</v>
      </c>
      <c r="H67" s="5"/>
      <c r="I67" s="5">
        <v>0</v>
      </c>
      <c r="J67" s="5"/>
      <c r="K67" s="5">
        <v>0</v>
      </c>
      <c r="L67" s="5"/>
      <c r="M67" s="5">
        <v>0</v>
      </c>
    </row>
    <row r="68" spans="1:24" hidden="1" x14ac:dyDescent="0.5">
      <c r="A68" s="61"/>
      <c r="B68" s="61" t="s">
        <v>187</v>
      </c>
      <c r="C68" s="61"/>
      <c r="D68" s="61"/>
      <c r="E68" s="29">
        <v>10</v>
      </c>
      <c r="F68" s="109"/>
      <c r="G68" s="5">
        <v>0</v>
      </c>
      <c r="H68" s="5"/>
      <c r="I68" s="5">
        <v>0</v>
      </c>
      <c r="J68" s="5"/>
      <c r="K68" s="5">
        <v>0</v>
      </c>
      <c r="L68" s="5"/>
      <c r="M68" s="5">
        <v>0</v>
      </c>
    </row>
    <row r="69" spans="1:24" x14ac:dyDescent="0.5">
      <c r="A69" s="61"/>
      <c r="B69" s="61" t="s">
        <v>188</v>
      </c>
      <c r="C69" s="61"/>
      <c r="D69" s="61"/>
      <c r="E69" s="29">
        <v>11</v>
      </c>
      <c r="F69" s="109"/>
      <c r="G69" s="5">
        <v>1.07</v>
      </c>
      <c r="H69" s="5"/>
      <c r="I69" s="40">
        <v>-38.15</v>
      </c>
      <c r="J69" s="5"/>
      <c r="K69" s="5">
        <v>0</v>
      </c>
      <c r="L69" s="5"/>
      <c r="M69" s="5">
        <v>0</v>
      </c>
    </row>
    <row r="70" spans="1:24" s="61" customFormat="1" x14ac:dyDescent="0.5">
      <c r="B70" s="61" t="s">
        <v>189</v>
      </c>
      <c r="E70" s="109">
        <v>14</v>
      </c>
      <c r="F70" s="109"/>
      <c r="G70" s="5">
        <v>-112280.6</v>
      </c>
      <c r="H70" s="5"/>
      <c r="I70" s="40">
        <v>-82750</v>
      </c>
      <c r="J70" s="5"/>
      <c r="K70" s="5">
        <v>-112280.5999999987</v>
      </c>
      <c r="L70" s="5"/>
      <c r="M70" s="40">
        <v>-82750</v>
      </c>
      <c r="V70" s="75"/>
    </row>
    <row r="71" spans="1:24" s="61" customFormat="1" hidden="1" x14ac:dyDescent="0.5">
      <c r="B71" s="61" t="s">
        <v>190</v>
      </c>
      <c r="E71" s="109"/>
      <c r="F71" s="109"/>
      <c r="G71" s="5"/>
      <c r="H71" s="5"/>
      <c r="I71" s="38"/>
      <c r="J71" s="5"/>
      <c r="K71" s="5"/>
      <c r="L71" s="5"/>
      <c r="M71" s="5"/>
      <c r="V71" s="75"/>
    </row>
    <row r="72" spans="1:24" s="61" customFormat="1" hidden="1" x14ac:dyDescent="0.5">
      <c r="B72" s="61" t="s">
        <v>191</v>
      </c>
      <c r="E72" s="109">
        <v>16</v>
      </c>
      <c r="F72" s="109"/>
      <c r="G72" s="5"/>
      <c r="H72" s="5"/>
      <c r="I72" s="38"/>
      <c r="J72" s="5"/>
      <c r="K72" s="5"/>
      <c r="L72" s="5"/>
      <c r="M72" s="5"/>
      <c r="V72" s="75"/>
    </row>
    <row r="73" spans="1:24" x14ac:dyDescent="0.5">
      <c r="A73" s="61"/>
      <c r="B73" s="61" t="s">
        <v>192</v>
      </c>
      <c r="D73" s="61"/>
      <c r="E73" s="109">
        <v>7</v>
      </c>
      <c r="F73" s="109"/>
      <c r="G73" s="5">
        <v>-150000000</v>
      </c>
      <c r="H73" s="5"/>
      <c r="I73" s="40">
        <v>148850000</v>
      </c>
      <c r="J73" s="5"/>
      <c r="K73" s="5">
        <v>-150000000</v>
      </c>
      <c r="L73" s="5"/>
      <c r="M73" s="40">
        <v>148850000</v>
      </c>
      <c r="X73" s="79"/>
    </row>
    <row r="74" spans="1:24" x14ac:dyDescent="0.5">
      <c r="A74" s="61"/>
      <c r="B74" s="61" t="s">
        <v>193</v>
      </c>
      <c r="D74" s="61"/>
      <c r="E74" s="91">
        <v>2.4</v>
      </c>
      <c r="F74" s="109"/>
      <c r="G74" s="5">
        <v>0</v>
      </c>
      <c r="H74" s="5"/>
      <c r="I74" s="78">
        <v>0</v>
      </c>
      <c r="J74" s="5"/>
      <c r="K74" s="5">
        <v>2505451.0299999714</v>
      </c>
      <c r="L74" s="5"/>
      <c r="M74" s="40">
        <v>-193089991.28999999</v>
      </c>
    </row>
    <row r="75" spans="1:24" hidden="1" x14ac:dyDescent="0.5">
      <c r="A75" s="61"/>
      <c r="B75" s="61" t="s">
        <v>163</v>
      </c>
      <c r="C75" s="61"/>
      <c r="D75" s="61"/>
      <c r="F75" s="109"/>
      <c r="G75" s="5">
        <v>0</v>
      </c>
      <c r="H75" s="5"/>
      <c r="I75" s="78">
        <v>0</v>
      </c>
      <c r="J75" s="5"/>
      <c r="K75" s="5">
        <v>0</v>
      </c>
      <c r="L75" s="5"/>
      <c r="M75" s="5">
        <v>0</v>
      </c>
    </row>
    <row r="76" spans="1:24" x14ac:dyDescent="0.5">
      <c r="A76" s="61"/>
      <c r="B76" s="61"/>
      <c r="C76" s="61"/>
      <c r="D76" s="61" t="s">
        <v>194</v>
      </c>
      <c r="E76" s="109"/>
      <c r="F76" s="109"/>
      <c r="G76" s="42">
        <f>SUM(G67:G75)</f>
        <v>-150112279.53</v>
      </c>
      <c r="H76" s="24"/>
      <c r="I76" s="42">
        <f>SUM(I67:I75)</f>
        <v>148767211.84999999</v>
      </c>
      <c r="J76" s="24"/>
      <c r="K76" s="42">
        <f>SUM(K67:K75)</f>
        <v>-147606829.57000002</v>
      </c>
      <c r="L76" s="24"/>
      <c r="M76" s="42">
        <f>SUM(M67:M75)</f>
        <v>-44322741.289999992</v>
      </c>
    </row>
    <row r="77" spans="1:24" x14ac:dyDescent="0.5">
      <c r="A77" s="61" t="s">
        <v>195</v>
      </c>
      <c r="B77" s="61"/>
      <c r="C77" s="61"/>
      <c r="D77" s="61"/>
      <c r="E77" s="109"/>
      <c r="F77" s="109"/>
      <c r="G77" s="24"/>
      <c r="H77" s="24"/>
      <c r="I77" s="24"/>
      <c r="J77" s="24"/>
      <c r="K77" s="24"/>
      <c r="L77" s="24"/>
      <c r="M77" s="24"/>
    </row>
    <row r="78" spans="1:24" s="61" customFormat="1" x14ac:dyDescent="0.5">
      <c r="B78" s="2" t="s">
        <v>196</v>
      </c>
      <c r="E78" s="109">
        <v>24</v>
      </c>
      <c r="F78" s="109"/>
      <c r="G78" s="24">
        <v>0</v>
      </c>
      <c r="H78" s="24"/>
      <c r="I78" s="40">
        <v>-64000000</v>
      </c>
      <c r="J78" s="24"/>
      <c r="K78" s="24">
        <v>0</v>
      </c>
      <c r="L78" s="24"/>
      <c r="M78" s="40">
        <v>-64000000</v>
      </c>
      <c r="V78" s="75"/>
    </row>
    <row r="79" spans="1:24" s="61" customFormat="1" x14ac:dyDescent="0.5">
      <c r="B79" s="61" t="s">
        <v>197</v>
      </c>
      <c r="E79" s="109">
        <v>19</v>
      </c>
      <c r="F79" s="109"/>
      <c r="G79" s="24">
        <v>100000000</v>
      </c>
      <c r="H79" s="24"/>
      <c r="I79" s="24">
        <v>0</v>
      </c>
      <c r="J79" s="24"/>
      <c r="K79" s="24">
        <v>100000000</v>
      </c>
      <c r="L79" s="24"/>
      <c r="M79" s="24">
        <v>0</v>
      </c>
      <c r="V79" s="75"/>
    </row>
    <row r="80" spans="1:24" s="61" customFormat="1" x14ac:dyDescent="0.5">
      <c r="B80" s="61" t="s">
        <v>198</v>
      </c>
      <c r="E80" s="91">
        <v>2.6</v>
      </c>
      <c r="F80" s="109"/>
      <c r="G80" s="5">
        <v>0</v>
      </c>
      <c r="H80" s="5"/>
      <c r="I80" s="5">
        <v>0</v>
      </c>
      <c r="J80" s="5"/>
      <c r="K80" s="5">
        <v>0</v>
      </c>
      <c r="L80" s="5"/>
      <c r="M80" s="40">
        <v>-9000000</v>
      </c>
      <c r="V80" s="75"/>
    </row>
    <row r="81" spans="1:22" s="61" customFormat="1" x14ac:dyDescent="0.5">
      <c r="B81" s="2" t="s">
        <v>199</v>
      </c>
      <c r="E81" s="109">
        <v>21</v>
      </c>
      <c r="F81" s="109"/>
      <c r="G81" s="25">
        <v>-204846</v>
      </c>
      <c r="H81" s="24"/>
      <c r="I81" s="110">
        <v>-204846</v>
      </c>
      <c r="J81" s="24"/>
      <c r="K81" s="25">
        <v>-204846</v>
      </c>
      <c r="L81" s="24"/>
      <c r="M81" s="110">
        <v>-204846</v>
      </c>
      <c r="V81" s="75"/>
    </row>
    <row r="82" spans="1:22" s="61" customFormat="1" hidden="1" x14ac:dyDescent="0.5">
      <c r="B82" s="2" t="s">
        <v>196</v>
      </c>
      <c r="E82" s="109">
        <v>24</v>
      </c>
      <c r="F82" s="109"/>
      <c r="G82" s="24">
        <v>0</v>
      </c>
      <c r="H82" s="5"/>
      <c r="I82" s="24">
        <v>0</v>
      </c>
      <c r="J82" s="5"/>
      <c r="K82" s="24">
        <v>0</v>
      </c>
      <c r="L82" s="5"/>
      <c r="M82" s="24">
        <v>0</v>
      </c>
      <c r="V82" s="75"/>
    </row>
    <row r="83" spans="1:22" s="61" customFormat="1" hidden="1" x14ac:dyDescent="0.5">
      <c r="B83" s="2" t="s">
        <v>200</v>
      </c>
      <c r="E83" s="109"/>
      <c r="F83" s="109"/>
      <c r="G83" s="5"/>
      <c r="H83" s="5"/>
      <c r="I83" s="5"/>
      <c r="J83" s="5"/>
      <c r="K83" s="24"/>
      <c r="L83" s="5"/>
      <c r="M83" s="24"/>
      <c r="V83" s="75"/>
    </row>
    <row r="84" spans="1:22" s="61" customFormat="1" hidden="1" x14ac:dyDescent="0.5">
      <c r="B84" s="2"/>
      <c r="C84" s="61" t="s">
        <v>201</v>
      </c>
      <c r="E84" s="109">
        <v>23</v>
      </c>
      <c r="F84" s="109"/>
      <c r="G84" s="5"/>
      <c r="H84" s="5"/>
      <c r="I84" s="5"/>
      <c r="J84" s="5"/>
      <c r="K84" s="24"/>
      <c r="L84" s="5"/>
      <c r="M84" s="24"/>
      <c r="V84" s="75"/>
    </row>
    <row r="85" spans="1:22" hidden="1" x14ac:dyDescent="0.5">
      <c r="A85" s="61"/>
      <c r="B85" s="61" t="s">
        <v>202</v>
      </c>
      <c r="C85" s="61"/>
      <c r="D85" s="61"/>
      <c r="E85" s="109">
        <v>26</v>
      </c>
      <c r="F85" s="109"/>
      <c r="G85" s="25">
        <v>0</v>
      </c>
      <c r="H85" s="24"/>
      <c r="I85" s="25">
        <v>0</v>
      </c>
      <c r="J85" s="24"/>
      <c r="K85" s="25">
        <v>0</v>
      </c>
      <c r="L85" s="24"/>
      <c r="M85" s="25">
        <v>0</v>
      </c>
    </row>
    <row r="86" spans="1:22" x14ac:dyDescent="0.5">
      <c r="A86" s="61"/>
      <c r="B86" s="61"/>
      <c r="C86" s="61"/>
      <c r="D86" s="61" t="s">
        <v>203</v>
      </c>
      <c r="E86" s="109"/>
      <c r="F86" s="109"/>
      <c r="G86" s="25">
        <f>SUM(G78:G85)</f>
        <v>99795154</v>
      </c>
      <c r="H86" s="24"/>
      <c r="I86" s="25">
        <f>SUM(I78:I85)</f>
        <v>-64204846</v>
      </c>
      <c r="J86" s="24"/>
      <c r="K86" s="25">
        <f>SUM(K78:K85)</f>
        <v>99795154</v>
      </c>
      <c r="L86" s="24"/>
      <c r="M86" s="25">
        <f>SUM(M78:M85)</f>
        <v>-73204846</v>
      </c>
    </row>
    <row r="87" spans="1:22" ht="9" hidden="1" customHeight="1" x14ac:dyDescent="0.5">
      <c r="A87" s="61"/>
      <c r="B87" s="61"/>
      <c r="C87" s="61"/>
      <c r="D87" s="61"/>
      <c r="E87" s="109"/>
      <c r="F87" s="109"/>
      <c r="G87" s="24"/>
      <c r="H87" s="24"/>
      <c r="I87" s="24"/>
      <c r="J87" s="24"/>
      <c r="K87" s="24"/>
      <c r="L87" s="24"/>
      <c r="M87" s="24"/>
    </row>
    <row r="88" spans="1:22" x14ac:dyDescent="0.5">
      <c r="A88" s="61" t="s">
        <v>204</v>
      </c>
      <c r="B88" s="61"/>
      <c r="C88" s="61"/>
      <c r="D88" s="61"/>
      <c r="E88" s="109"/>
      <c r="F88" s="109"/>
      <c r="G88" s="42">
        <v>-445901.9</v>
      </c>
      <c r="H88" s="24"/>
      <c r="I88" s="42">
        <v>27139914.07</v>
      </c>
      <c r="J88" s="24"/>
      <c r="K88" s="25">
        <v>0</v>
      </c>
      <c r="L88" s="24"/>
      <c r="M88" s="25">
        <v>0</v>
      </c>
    </row>
    <row r="89" spans="1:22" x14ac:dyDescent="0.5">
      <c r="A89" s="61" t="s">
        <v>205</v>
      </c>
      <c r="B89" s="61"/>
      <c r="C89" s="61"/>
      <c r="D89" s="61"/>
      <c r="E89" s="109"/>
      <c r="F89" s="109"/>
      <c r="G89" s="80">
        <f>+G86+G76+G47+G88</f>
        <v>-83484359.890000105</v>
      </c>
      <c r="H89" s="5"/>
      <c r="I89" s="80">
        <f>+I86+I76+I47+I88</f>
        <v>-94694361.140000015</v>
      </c>
      <c r="J89" s="24"/>
      <c r="K89" s="68">
        <f>+K86+K76+K47+K88</f>
        <v>-83837089.710000023</v>
      </c>
      <c r="L89" s="24"/>
      <c r="M89" s="68">
        <f>+M86+M76+M47+M88</f>
        <v>-38041839.489999965</v>
      </c>
    </row>
    <row r="90" spans="1:22" x14ac:dyDescent="0.5">
      <c r="A90" s="61" t="s">
        <v>206</v>
      </c>
      <c r="B90" s="61"/>
      <c r="C90" s="61"/>
      <c r="D90" s="61"/>
      <c r="E90" s="109"/>
      <c r="F90" s="109"/>
      <c r="G90" s="39">
        <f>'งบฐานะการเงิน Q1_68'!H12</f>
        <v>226065834.77000001</v>
      </c>
      <c r="H90" s="5"/>
      <c r="I90" s="39">
        <v>414056925.31999999</v>
      </c>
      <c r="J90" s="5"/>
      <c r="K90" s="39">
        <f>'งบฐานะการเงิน Q1_68'!L12</f>
        <v>117400641.78</v>
      </c>
      <c r="L90" s="5"/>
      <c r="M90" s="5">
        <v>290505114.75999999</v>
      </c>
      <c r="O90" s="38" t="e">
        <f>-G90+#REF!</f>
        <v>#REF!</v>
      </c>
      <c r="P90" s="40" t="e">
        <f>K90-#REF!</f>
        <v>#REF!</v>
      </c>
    </row>
    <row r="91" spans="1:22" ht="18.75" thickBot="1" x14ac:dyDescent="0.55000000000000004">
      <c r="A91" s="61" t="s">
        <v>207</v>
      </c>
      <c r="B91" s="61"/>
      <c r="C91" s="61"/>
      <c r="D91" s="61"/>
      <c r="E91" s="109"/>
      <c r="F91" s="109"/>
      <c r="G91" s="46">
        <f>SUM(G89:G90)</f>
        <v>142581474.87999991</v>
      </c>
      <c r="H91" s="5"/>
      <c r="I91" s="46">
        <f>SUM(I89:I90)</f>
        <v>319362564.17999995</v>
      </c>
      <c r="J91" s="5"/>
      <c r="K91" s="46">
        <f>SUM(K89:K90)</f>
        <v>33563552.069999978</v>
      </c>
      <c r="L91" s="5"/>
      <c r="M91" s="46">
        <f>SUM(M89:M90)</f>
        <v>252463275.27000004</v>
      </c>
      <c r="O91" s="40" t="e">
        <f>G91-#REF!</f>
        <v>#REF!</v>
      </c>
      <c r="P91" s="40" t="e">
        <f>K91-#REF!</f>
        <v>#REF!</v>
      </c>
    </row>
    <row r="92" spans="1:22" ht="9" customHeight="1" thickTop="1" x14ac:dyDescent="0.5">
      <c r="A92" s="61"/>
      <c r="B92" s="61"/>
      <c r="C92" s="61"/>
      <c r="D92" s="61"/>
      <c r="E92" s="109"/>
      <c r="F92" s="109"/>
      <c r="G92" s="24"/>
      <c r="H92" s="5"/>
      <c r="I92" s="24"/>
      <c r="J92" s="5"/>
      <c r="K92" s="24"/>
      <c r="L92" s="5"/>
      <c r="M92" s="24"/>
    </row>
    <row r="93" spans="1:22" s="81" customFormat="1" x14ac:dyDescent="0.5">
      <c r="A93" s="61"/>
      <c r="B93" s="61"/>
      <c r="C93" s="61"/>
      <c r="D93" s="61"/>
      <c r="E93" s="111"/>
      <c r="F93" s="111"/>
      <c r="G93" s="112"/>
      <c r="H93" s="111"/>
      <c r="I93" s="112"/>
      <c r="J93" s="111"/>
      <c r="K93" s="112"/>
      <c r="L93" s="111"/>
      <c r="M93" s="112"/>
      <c r="V93" s="82"/>
    </row>
    <row r="94" spans="1:22" s="81" customFormat="1" x14ac:dyDescent="0.5">
      <c r="A94" s="61" t="s">
        <v>208</v>
      </c>
      <c r="B94" s="61"/>
      <c r="C94" s="61"/>
      <c r="D94" s="61"/>
      <c r="E94" s="109"/>
      <c r="F94" s="111"/>
      <c r="G94" s="5"/>
      <c r="H94" s="69"/>
      <c r="I94" s="5"/>
      <c r="J94" s="69"/>
      <c r="K94" s="5"/>
      <c r="L94" s="69"/>
      <c r="M94" s="5"/>
      <c r="V94" s="82"/>
    </row>
    <row r="95" spans="1:22" s="81" customFormat="1" x14ac:dyDescent="0.5">
      <c r="A95" s="61"/>
      <c r="B95" s="61" t="s">
        <v>209</v>
      </c>
      <c r="C95" s="61"/>
      <c r="D95" s="61"/>
      <c r="E95" s="109">
        <v>6.1</v>
      </c>
      <c r="F95" s="111"/>
      <c r="G95" s="5">
        <v>17237581.760000002</v>
      </c>
      <c r="H95" s="69"/>
      <c r="I95" s="5">
        <v>175366753.66</v>
      </c>
      <c r="J95" s="69"/>
      <c r="K95" s="5">
        <v>-10299.029999999999</v>
      </c>
      <c r="L95" s="69"/>
      <c r="M95" s="5">
        <v>18873.63</v>
      </c>
      <c r="V95" s="82"/>
    </row>
    <row r="96" spans="1:22" s="61" customFormat="1" x14ac:dyDescent="0.5">
      <c r="B96" s="61" t="s">
        <v>210</v>
      </c>
      <c r="E96" s="109">
        <v>17</v>
      </c>
      <c r="F96" s="109"/>
      <c r="G96" s="5">
        <v>0</v>
      </c>
      <c r="H96" s="5"/>
      <c r="I96" s="5">
        <v>72141803.209999993</v>
      </c>
      <c r="J96" s="5"/>
      <c r="K96" s="5">
        <v>0</v>
      </c>
      <c r="L96" s="5"/>
      <c r="M96" s="5">
        <v>0</v>
      </c>
      <c r="V96" s="75"/>
    </row>
    <row r="97" spans="1:22" s="61" customFormat="1" x14ac:dyDescent="0.5">
      <c r="E97" s="109"/>
      <c r="F97" s="109"/>
      <c r="G97" s="5"/>
      <c r="H97" s="5"/>
      <c r="I97" s="5"/>
      <c r="J97" s="5"/>
      <c r="K97" s="5"/>
      <c r="L97" s="5"/>
      <c r="M97" s="5"/>
      <c r="V97" s="75"/>
    </row>
    <row r="98" spans="1:22" s="61" customFormat="1" x14ac:dyDescent="0.5">
      <c r="E98" s="109"/>
      <c r="F98" s="109"/>
      <c r="G98" s="5"/>
      <c r="H98" s="5"/>
      <c r="I98" s="5"/>
      <c r="J98" s="5"/>
      <c r="K98" s="5"/>
      <c r="L98" s="5"/>
      <c r="M98" s="5"/>
      <c r="V98" s="75"/>
    </row>
    <row r="99" spans="1:22" s="61" customFormat="1" x14ac:dyDescent="0.5">
      <c r="A99" s="2" t="s">
        <v>184</v>
      </c>
      <c r="E99" s="109"/>
      <c r="F99" s="109"/>
      <c r="G99" s="5"/>
      <c r="H99" s="5"/>
      <c r="I99" s="5"/>
      <c r="J99" s="5"/>
      <c r="K99" s="5"/>
      <c r="L99" s="5"/>
      <c r="M99" s="5"/>
      <c r="V99" s="75"/>
    </row>
    <row r="100" spans="1:22" s="61" customFormat="1" x14ac:dyDescent="0.5">
      <c r="E100" s="109"/>
      <c r="F100" s="109"/>
      <c r="G100" s="5"/>
      <c r="H100" s="5"/>
      <c r="I100" s="5"/>
      <c r="J100" s="5"/>
      <c r="K100" s="5"/>
      <c r="L100" s="5"/>
      <c r="M100" s="5"/>
      <c r="V100" s="75"/>
    </row>
    <row r="101" spans="1:22" s="61" customFormat="1" x14ac:dyDescent="0.5">
      <c r="E101" s="109"/>
      <c r="F101" s="109"/>
      <c r="G101" s="5"/>
      <c r="H101" s="5"/>
      <c r="I101" s="5"/>
      <c r="J101" s="5"/>
      <c r="K101" s="5"/>
      <c r="L101" s="5"/>
      <c r="M101" s="5"/>
      <c r="V101" s="75"/>
    </row>
    <row r="102" spans="1:22" s="61" customFormat="1" x14ac:dyDescent="0.5">
      <c r="E102" s="109"/>
      <c r="F102" s="109"/>
      <c r="G102" s="5"/>
      <c r="H102" s="5"/>
      <c r="I102" s="5"/>
      <c r="J102" s="5"/>
      <c r="K102" s="5"/>
      <c r="L102" s="5"/>
      <c r="M102" s="5"/>
      <c r="V102" s="75"/>
    </row>
    <row r="103" spans="1:22" s="81" customFormat="1" x14ac:dyDescent="0.5">
      <c r="A103" s="61"/>
      <c r="B103" s="61"/>
      <c r="C103" s="61"/>
      <c r="D103" s="61"/>
      <c r="E103" s="109"/>
      <c r="F103" s="111"/>
      <c r="G103" s="5"/>
      <c r="H103" s="111"/>
      <c r="I103" s="5"/>
      <c r="J103" s="111"/>
      <c r="K103" s="5"/>
      <c r="L103" s="111"/>
      <c r="M103" s="5"/>
      <c r="V103" s="82"/>
    </row>
    <row r="104" spans="1:22" s="81" customFormat="1" x14ac:dyDescent="0.5">
      <c r="A104" s="61"/>
      <c r="B104" s="61"/>
      <c r="C104" s="61"/>
      <c r="D104" s="61"/>
      <c r="E104" s="109"/>
      <c r="F104" s="111"/>
      <c r="G104" s="5"/>
      <c r="H104" s="111"/>
      <c r="I104" s="5"/>
      <c r="J104" s="111"/>
      <c r="K104" s="5"/>
      <c r="L104" s="111"/>
      <c r="M104" s="5"/>
      <c r="V104" s="82"/>
    </row>
    <row r="105" spans="1:22" s="81" customFormat="1" x14ac:dyDescent="0.5">
      <c r="A105" s="61"/>
      <c r="B105" s="61"/>
      <c r="C105" s="61"/>
      <c r="D105" s="61"/>
      <c r="E105" s="109"/>
      <c r="F105" s="111"/>
      <c r="G105" s="5"/>
      <c r="H105" s="111"/>
      <c r="I105" s="5"/>
      <c r="J105" s="111"/>
      <c r="K105" s="5"/>
      <c r="L105" s="111"/>
      <c r="M105" s="5"/>
      <c r="V105" s="82"/>
    </row>
    <row r="106" spans="1:22" s="81" customFormat="1" x14ac:dyDescent="0.5">
      <c r="A106" s="61"/>
      <c r="B106" s="61"/>
      <c r="C106" s="61"/>
      <c r="D106" s="61"/>
      <c r="E106" s="111"/>
      <c r="F106" s="111"/>
      <c r="G106" s="5"/>
      <c r="H106" s="111"/>
      <c r="I106" s="5"/>
      <c r="J106" s="111"/>
      <c r="K106" s="5"/>
      <c r="L106" s="111"/>
      <c r="M106" s="5"/>
      <c r="V106" s="82"/>
    </row>
    <row r="107" spans="1:22" s="81" customFormat="1" x14ac:dyDescent="0.5">
      <c r="A107" s="61"/>
      <c r="B107" s="61"/>
      <c r="C107" s="61"/>
      <c r="D107" s="61"/>
      <c r="E107" s="111"/>
      <c r="F107" s="111"/>
      <c r="G107" s="5"/>
      <c r="H107" s="111"/>
      <c r="I107" s="5"/>
      <c r="J107" s="111"/>
      <c r="K107" s="5"/>
      <c r="L107" s="111"/>
      <c r="M107" s="5"/>
      <c r="V107" s="82"/>
    </row>
    <row r="108" spans="1:22" s="81" customFormat="1" x14ac:dyDescent="0.5">
      <c r="A108" s="61"/>
      <c r="B108" s="61"/>
      <c r="C108" s="61"/>
      <c r="D108" s="61"/>
      <c r="E108" s="111"/>
      <c r="F108" s="111"/>
      <c r="G108" s="5"/>
      <c r="H108" s="111"/>
      <c r="I108" s="5"/>
      <c r="J108" s="111"/>
      <c r="K108" s="5"/>
      <c r="L108" s="111"/>
      <c r="M108" s="5"/>
      <c r="V108" s="82"/>
    </row>
    <row r="109" spans="1:22" s="81" customFormat="1" x14ac:dyDescent="0.5">
      <c r="A109" s="61"/>
      <c r="B109" s="61"/>
      <c r="C109" s="61"/>
      <c r="D109" s="61"/>
      <c r="E109" s="111"/>
      <c r="F109" s="111"/>
      <c r="G109" s="5"/>
      <c r="H109" s="111"/>
      <c r="I109" s="5"/>
      <c r="J109" s="111"/>
      <c r="K109" s="5"/>
      <c r="L109" s="111"/>
      <c r="M109" s="5"/>
      <c r="V109" s="82"/>
    </row>
    <row r="110" spans="1:22" s="81" customFormat="1" x14ac:dyDescent="0.5">
      <c r="A110" s="61"/>
      <c r="B110" s="61"/>
      <c r="C110" s="61"/>
      <c r="D110" s="61"/>
      <c r="E110" s="111"/>
      <c r="F110" s="111"/>
      <c r="G110" s="5"/>
      <c r="H110" s="111"/>
      <c r="I110" s="5"/>
      <c r="J110" s="111"/>
      <c r="K110" s="5"/>
      <c r="L110" s="111"/>
      <c r="M110" s="5"/>
      <c r="V110" s="82"/>
    </row>
    <row r="111" spans="1:22" s="81" customFormat="1" x14ac:dyDescent="0.5">
      <c r="A111" s="61"/>
      <c r="B111" s="61"/>
      <c r="C111" s="61"/>
      <c r="D111" s="61"/>
      <c r="E111" s="111"/>
      <c r="F111" s="111"/>
      <c r="G111" s="5"/>
      <c r="H111" s="111"/>
      <c r="I111" s="5"/>
      <c r="J111" s="111"/>
      <c r="K111" s="5"/>
      <c r="L111" s="111"/>
      <c r="M111" s="5"/>
      <c r="V111" s="82"/>
    </row>
    <row r="112" spans="1:22" s="81" customFormat="1" x14ac:dyDescent="0.5">
      <c r="A112" s="61"/>
      <c r="B112" s="61"/>
      <c r="C112" s="61"/>
      <c r="D112" s="61"/>
      <c r="E112" s="111"/>
      <c r="F112" s="111"/>
      <c r="G112" s="5"/>
      <c r="H112" s="111"/>
      <c r="I112" s="5"/>
      <c r="J112" s="111"/>
      <c r="K112" s="5"/>
      <c r="L112" s="111"/>
      <c r="M112" s="5"/>
      <c r="V112" s="82"/>
    </row>
    <row r="113" spans="1:22" s="81" customFormat="1" x14ac:dyDescent="0.5">
      <c r="A113" s="61"/>
      <c r="B113" s="61"/>
      <c r="C113" s="61"/>
      <c r="D113" s="61"/>
      <c r="E113" s="111"/>
      <c r="F113" s="111"/>
      <c r="G113" s="112"/>
      <c r="H113" s="111"/>
      <c r="I113" s="69"/>
      <c r="J113" s="111"/>
      <c r="K113" s="112"/>
      <c r="L113" s="111"/>
      <c r="M113" s="112"/>
      <c r="V113" s="82"/>
    </row>
    <row r="114" spans="1:22" s="81" customFormat="1" x14ac:dyDescent="0.5">
      <c r="A114" s="2"/>
      <c r="B114" s="111"/>
      <c r="D114" s="111"/>
      <c r="E114" s="111"/>
      <c r="F114" s="111"/>
      <c r="G114" s="112"/>
      <c r="H114" s="111"/>
      <c r="I114" s="69"/>
      <c r="J114" s="111"/>
      <c r="K114" s="112"/>
      <c r="L114" s="111"/>
      <c r="M114" s="112"/>
      <c r="V114" s="82"/>
    </row>
    <row r="115" spans="1:22" x14ac:dyDescent="0.5">
      <c r="A115" s="2"/>
    </row>
    <row r="116" spans="1:22" x14ac:dyDescent="0.5">
      <c r="A116" s="2"/>
    </row>
    <row r="117" spans="1:22" s="2" customFormat="1" x14ac:dyDescent="0.5">
      <c r="A117" s="29"/>
      <c r="B117" s="28" t="s">
        <v>108</v>
      </c>
      <c r="C117" s="29"/>
      <c r="D117" s="28"/>
      <c r="E117" s="29"/>
      <c r="G117" s="29"/>
      <c r="H117" s="28" t="s">
        <v>108</v>
      </c>
      <c r="I117" s="29"/>
      <c r="J117" s="29"/>
      <c r="K117" s="29"/>
      <c r="L117" s="29"/>
      <c r="M117" s="29"/>
      <c r="P117" s="24"/>
      <c r="V117" s="75"/>
    </row>
    <row r="118" spans="1:22" ht="9.75" customHeight="1" x14ac:dyDescent="0.5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</row>
    <row r="119" spans="1:22" hidden="1" x14ac:dyDescent="0.5"/>
    <row r="120" spans="1:22" hidden="1" x14ac:dyDescent="0.5">
      <c r="A120" s="2"/>
      <c r="D120" s="88" t="s">
        <v>211</v>
      </c>
      <c r="E120" s="3"/>
      <c r="F120" s="3"/>
      <c r="G120" s="5">
        <f>'งบฐานะการเงิน Q1_68'!F12</f>
        <v>142581474.88</v>
      </c>
      <c r="H120" s="24"/>
      <c r="I120" s="5">
        <v>319362564.18000001</v>
      </c>
      <c r="J120" s="24"/>
      <c r="K120" s="5">
        <f>'งบฐานะการเงิน Q1_68'!J12</f>
        <v>33563552.070000008</v>
      </c>
      <c r="L120" s="5"/>
      <c r="M120" s="5">
        <v>252463275.27000001</v>
      </c>
    </row>
    <row r="121" spans="1:22" hidden="1" x14ac:dyDescent="0.5">
      <c r="A121" s="2"/>
      <c r="D121" s="88" t="s">
        <v>212</v>
      </c>
      <c r="E121" s="3"/>
      <c r="F121" s="3"/>
      <c r="G121" s="5">
        <f>+G120-G91</f>
        <v>0</v>
      </c>
      <c r="H121" s="5"/>
      <c r="I121" s="5">
        <f>+I120-I91</f>
        <v>0</v>
      </c>
      <c r="J121" s="5"/>
      <c r="K121" s="5">
        <f>+K120-K91</f>
        <v>0</v>
      </c>
      <c r="L121" s="5"/>
      <c r="M121" s="5">
        <f>+M120-M91</f>
        <v>0</v>
      </c>
    </row>
    <row r="122" spans="1:22" x14ac:dyDescent="0.5">
      <c r="A122" s="2"/>
      <c r="E122" s="3"/>
      <c r="F122" s="3"/>
    </row>
    <row r="123" spans="1:22" x14ac:dyDescent="0.5">
      <c r="E123" s="3"/>
      <c r="F123" s="3"/>
    </row>
    <row r="124" spans="1:22" x14ac:dyDescent="0.5">
      <c r="E124" s="3"/>
      <c r="F124" s="3"/>
    </row>
    <row r="125" spans="1:22" x14ac:dyDescent="0.5">
      <c r="E125" s="3"/>
      <c r="F125" s="3"/>
    </row>
    <row r="126" spans="1:22" x14ac:dyDescent="0.5">
      <c r="E126" s="3"/>
      <c r="F126" s="3"/>
    </row>
    <row r="127" spans="1:22" x14ac:dyDescent="0.5">
      <c r="E127" s="3"/>
      <c r="F127" s="3"/>
    </row>
    <row r="128" spans="1:22" x14ac:dyDescent="0.5">
      <c r="E128" s="3"/>
      <c r="F128" s="3"/>
    </row>
    <row r="129" spans="5:6" x14ac:dyDescent="0.5">
      <c r="E129" s="3"/>
      <c r="F129" s="3"/>
    </row>
    <row r="130" spans="5:6" x14ac:dyDescent="0.5">
      <c r="E130" s="3"/>
      <c r="F130" s="3"/>
    </row>
    <row r="131" spans="5:6" x14ac:dyDescent="0.5">
      <c r="E131" s="3"/>
      <c r="F131" s="3"/>
    </row>
    <row r="132" spans="5:6" x14ac:dyDescent="0.5">
      <c r="E132" s="3"/>
      <c r="F132" s="3"/>
    </row>
    <row r="133" spans="5:6" x14ac:dyDescent="0.5">
      <c r="E133" s="3"/>
      <c r="F133" s="3"/>
    </row>
    <row r="134" spans="5:6" x14ac:dyDescent="0.5">
      <c r="E134" s="3"/>
      <c r="F134" s="3"/>
    </row>
    <row r="135" spans="5:6" x14ac:dyDescent="0.5">
      <c r="E135" s="3"/>
      <c r="F135" s="3"/>
    </row>
    <row r="136" spans="5:6" x14ac:dyDescent="0.5">
      <c r="E136" s="3"/>
      <c r="F136" s="3"/>
    </row>
    <row r="137" spans="5:6" x14ac:dyDescent="0.5">
      <c r="E137" s="3"/>
      <c r="F137" s="3"/>
    </row>
    <row r="138" spans="5:6" x14ac:dyDescent="0.5">
      <c r="E138" s="3"/>
      <c r="F138" s="3"/>
    </row>
    <row r="139" spans="5:6" x14ac:dyDescent="0.5">
      <c r="E139" s="3"/>
      <c r="F139" s="3"/>
    </row>
    <row r="140" spans="5:6" x14ac:dyDescent="0.5">
      <c r="E140" s="3"/>
      <c r="F140" s="3"/>
    </row>
    <row r="141" spans="5:6" x14ac:dyDescent="0.5">
      <c r="E141" s="3"/>
      <c r="F141" s="3"/>
    </row>
    <row r="142" spans="5:6" x14ac:dyDescent="0.5">
      <c r="E142" s="3"/>
      <c r="F142" s="3"/>
    </row>
    <row r="143" spans="5:6" x14ac:dyDescent="0.5">
      <c r="E143" s="3"/>
      <c r="F143" s="3"/>
    </row>
    <row r="144" spans="5:6" x14ac:dyDescent="0.5">
      <c r="E144" s="3"/>
      <c r="F144" s="3"/>
    </row>
    <row r="145" spans="5:6" x14ac:dyDescent="0.5">
      <c r="E145" s="3"/>
      <c r="F145" s="3"/>
    </row>
    <row r="146" spans="5:6" x14ac:dyDescent="0.5">
      <c r="E146" s="3"/>
      <c r="F146" s="3"/>
    </row>
    <row r="147" spans="5:6" x14ac:dyDescent="0.5">
      <c r="E147" s="3"/>
      <c r="F147" s="3"/>
    </row>
    <row r="148" spans="5:6" x14ac:dyDescent="0.5">
      <c r="E148" s="3"/>
      <c r="F148" s="3"/>
    </row>
    <row r="149" spans="5:6" x14ac:dyDescent="0.5">
      <c r="E149" s="3"/>
      <c r="F149" s="3"/>
    </row>
    <row r="150" spans="5:6" x14ac:dyDescent="0.5">
      <c r="E150" s="3"/>
      <c r="F150" s="3"/>
    </row>
    <row r="151" spans="5:6" x14ac:dyDescent="0.5">
      <c r="E151" s="3"/>
      <c r="F151" s="3"/>
    </row>
    <row r="152" spans="5:6" x14ac:dyDescent="0.5">
      <c r="E152" s="3"/>
      <c r="F152" s="3"/>
    </row>
  </sheetData>
  <mergeCells count="20">
    <mergeCell ref="G6:I6"/>
    <mergeCell ref="K6:M6"/>
    <mergeCell ref="K1:M1"/>
    <mergeCell ref="A2:M2"/>
    <mergeCell ref="A3:M3"/>
    <mergeCell ref="A4:M4"/>
    <mergeCell ref="G5:M5"/>
    <mergeCell ref="A118:M118"/>
    <mergeCell ref="G7:I7"/>
    <mergeCell ref="K7:M7"/>
    <mergeCell ref="K57:M57"/>
    <mergeCell ref="A58:M58"/>
    <mergeCell ref="A59:M59"/>
    <mergeCell ref="A60:M60"/>
    <mergeCell ref="G62:M62"/>
    <mergeCell ref="G63:I63"/>
    <mergeCell ref="K63:M63"/>
    <mergeCell ref="G64:I64"/>
    <mergeCell ref="K64:M64"/>
    <mergeCell ref="A56:M56"/>
  </mergeCells>
  <pageMargins left="0.46" right="0" top="0.6" bottom="0" header="0.38" footer="0"/>
  <pageSetup paperSize="9" scale="88" firstPageNumber="8" orientation="portrait" useFirstPageNumber="1" r:id="rId1"/>
  <headerFooter alignWithMargins="0">
    <oddFooter>&amp;C&amp;P</oddFoot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งบฐานะการเงิน Q1_68</vt:lpstr>
      <vt:lpstr>เปลี่ยนแปลงรวม</vt:lpstr>
      <vt:lpstr>เปลี่ยนแปลงเฉพาะ</vt:lpstr>
      <vt:lpstr>งบกำไรขาดทุน Q1_68</vt:lpstr>
      <vt:lpstr>งบกระแส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งบกระแส!Print_Area</vt:lpstr>
      <vt:lpstr>'งบฐานะการเงิน Q1_68'!Print_Area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Woraporn Saensawat</dc:creator>
  <cp:lastModifiedBy>Orawan Sirichaiya</cp:lastModifiedBy>
  <cp:lastPrinted>2025-05-15T02:20:46Z</cp:lastPrinted>
  <dcterms:created xsi:type="dcterms:W3CDTF">2025-03-13T06:12:31Z</dcterms:created>
  <dcterms:modified xsi:type="dcterms:W3CDTF">2025-05-15T02:21:58Z</dcterms:modified>
</cp:coreProperties>
</file>