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S:\A.M.T\YEAR 2025\Q3-2025\"/>
    </mc:Choice>
  </mc:AlternateContent>
  <xr:revisionPtr revIDLastSave="0" documentId="13_ncr:1_{76D9A4AD-A73A-46FA-80A6-ADCEEDF0B5C9}" xr6:coauthVersionLast="47" xr6:coauthVersionMax="47" xr10:uidLastSave="{00000000-0000-0000-0000-000000000000}"/>
  <bookViews>
    <workbookView xWindow="-120" yWindow="-120" windowWidth="29040" windowHeight="15720" tabRatio="839" xr2:uid="{2ADBB395-542B-4762-922C-0F29C35EF77D}"/>
  </bookViews>
  <sheets>
    <sheet name="งบฐานะการเงิน Q3_68" sheetId="1" r:id="rId1"/>
    <sheet name="เปลี่ยนแปลงรวม" sheetId="2" r:id="rId2"/>
    <sheet name="เปลี่ยนแปลงเฉพาะ" sheetId="3" r:id="rId3"/>
    <sheet name="งบกำไรขาดทุน Q3_68" sheetId="4" r:id="rId4"/>
    <sheet name="งบกระแส" sheetId="5" r:id="rId5"/>
  </sheets>
  <definedNames>
    <definedName name="a">#REF!</definedName>
    <definedName name="_xlnm.Database" localSheetId="4">#REF!</definedName>
    <definedName name="_xlnm.Database">#REF!</definedName>
    <definedName name="OLE_LINK3" localSheetId="4">งบกระแส!$A$121</definedName>
    <definedName name="prattana" localSheetId="4">งบกระแส!$A$1:$M$122</definedName>
    <definedName name="_xlnm.Print_Area" localSheetId="2">เปลี่ยนแปลงเฉพาะ!$A$1:$V$37</definedName>
    <definedName name="_xlnm.Print_Area" localSheetId="1">เปลี่ยนแปลงรวม!$A$1:$AB$47</definedName>
    <definedName name="_xlnm.Print_Area" localSheetId="4">งบกระแส!$A$1:$M$123</definedName>
    <definedName name="_xlnm.Print_Area" localSheetId="3">'งบกำไรขาดทุน Q3_68'!$A$1:$L$204</definedName>
    <definedName name="_xlnm.Print_Area" localSheetId="0">'งบฐานะการเงิน Q3_68'!$A$1:$L$144</definedName>
    <definedName name="wrn.PL_projection." hidden="1">{"PL_2000",#N/A,FALSE,"P&amp;L";"PL_2001-2004",#N/A,FALSE,"P&amp;L"}</definedName>
    <definedName name="wrn.projection." hidden="1">{"PL_2000",#N/A,FALSE,"BS";"PL_2001-2004",#N/A,FALSE,"BS";"BS_2000",#N/A,FALSE,"BS";"BS_2001-2004",#N/A,FALSE,"BS";"CF_2000",#N/A,FALSE,"BS";"CF_2001-2004",#N/A,FALSE,"BS"}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4" l="1"/>
  <c r="T21" i="3"/>
  <c r="V21" i="3"/>
  <c r="L78" i="1" l="1"/>
  <c r="F78" i="1"/>
  <c r="H78" i="1"/>
  <c r="J78" i="1"/>
  <c r="L65" i="4" l="1"/>
  <c r="L64" i="4"/>
  <c r="H65" i="4"/>
  <c r="H64" i="4"/>
  <c r="J65" i="4" l="1"/>
  <c r="J64" i="4"/>
  <c r="G94" i="5" l="1"/>
  <c r="K94" i="5"/>
  <c r="L66" i="4" l="1"/>
  <c r="J66" i="4"/>
  <c r="H66" i="4"/>
  <c r="F66" i="4"/>
  <c r="H55" i="4"/>
  <c r="F55" i="4"/>
  <c r="F54" i="4"/>
  <c r="A51" i="4"/>
  <c r="A49" i="4"/>
  <c r="L25" i="4"/>
  <c r="J25" i="4"/>
  <c r="H25" i="4"/>
  <c r="F25" i="4"/>
  <c r="L18" i="4"/>
  <c r="J18" i="4"/>
  <c r="H18" i="4"/>
  <c r="F18" i="4"/>
  <c r="L8" i="4"/>
  <c r="L55" i="4" s="1"/>
  <c r="J8" i="4"/>
  <c r="J55" i="4" s="1"/>
  <c r="J7" i="4"/>
  <c r="J54" i="4" s="1"/>
  <c r="H26" i="4" l="1"/>
  <c r="F26" i="4"/>
  <c r="F30" i="4" s="1"/>
  <c r="F32" i="4" s="1"/>
  <c r="J26" i="4"/>
  <c r="J30" i="4" s="1"/>
  <c r="J32" i="4" s="1"/>
  <c r="J57" i="4" s="1"/>
  <c r="J68" i="4" s="1"/>
  <c r="L26" i="4"/>
  <c r="L30" i="4" s="1"/>
  <c r="H30" i="4" l="1"/>
  <c r="H32" i="4" s="1"/>
  <c r="H57" i="4" s="1"/>
  <c r="H68" i="4" s="1"/>
  <c r="L32" i="4"/>
  <c r="F68" i="4"/>
  <c r="H38" i="4" l="1"/>
  <c r="L57" i="4"/>
  <c r="L68" i="4" s="1"/>
  <c r="L41" i="4"/>
  <c r="F65" i="4"/>
  <c r="F64" i="4"/>
  <c r="H41" i="4" l="1"/>
  <c r="H36" i="4"/>
  <c r="L38" i="4"/>
  <c r="L36" i="4"/>
  <c r="P29" i="2"/>
  <c r="R31" i="3" l="1"/>
  <c r="T31" i="3" s="1"/>
  <c r="V31" i="3" s="1"/>
  <c r="R18" i="3"/>
  <c r="V18" i="3" s="1"/>
  <c r="V17" i="3"/>
  <c r="V16" i="3"/>
  <c r="V16" i="2"/>
  <c r="X16" i="2" s="1"/>
  <c r="AB16" i="2" s="1"/>
  <c r="L106" i="1"/>
  <c r="J107" i="1"/>
  <c r="J106" i="1"/>
  <c r="H106" i="1"/>
  <c r="F107" i="1"/>
  <c r="F106" i="1"/>
  <c r="L57" i="1"/>
  <c r="J58" i="1"/>
  <c r="J57" i="1"/>
  <c r="H57" i="1"/>
  <c r="F58" i="1"/>
  <c r="F57" i="1"/>
  <c r="T29" i="3" l="1"/>
  <c r="K124" i="5" l="1"/>
  <c r="G124" i="5"/>
  <c r="P94" i="5" l="1"/>
  <c r="O94" i="5"/>
  <c r="M90" i="5"/>
  <c r="K90" i="5"/>
  <c r="I90" i="5"/>
  <c r="G90" i="5"/>
  <c r="M80" i="5"/>
  <c r="K80" i="5"/>
  <c r="I80" i="5"/>
  <c r="G80" i="5"/>
  <c r="I67" i="5"/>
  <c r="G67" i="5"/>
  <c r="G66" i="5"/>
  <c r="M9" i="5"/>
  <c r="M67" i="5" s="1"/>
  <c r="K9" i="5"/>
  <c r="K67" i="5" s="1"/>
  <c r="K8" i="5"/>
  <c r="K66" i="5" s="1"/>
  <c r="L178" i="4" l="1"/>
  <c r="J178" i="4"/>
  <c r="H178" i="4"/>
  <c r="L172" i="4"/>
  <c r="J172" i="4"/>
  <c r="H172" i="4"/>
  <c r="F172" i="4"/>
  <c r="H161" i="4"/>
  <c r="F161" i="4"/>
  <c r="F160" i="4"/>
  <c r="A154" i="4"/>
  <c r="F178" i="4"/>
  <c r="L126" i="4"/>
  <c r="H126" i="4"/>
  <c r="J126" i="4"/>
  <c r="F126" i="4"/>
  <c r="L117" i="4"/>
  <c r="J117" i="4"/>
  <c r="H117" i="4"/>
  <c r="F117" i="4"/>
  <c r="L105" i="4"/>
  <c r="L161" i="4" s="1"/>
  <c r="J105" i="4"/>
  <c r="J161" i="4" s="1"/>
  <c r="J104" i="4"/>
  <c r="J160" i="4" s="1"/>
  <c r="T33" i="3"/>
  <c r="J117" i="1" s="1"/>
  <c r="P33" i="3"/>
  <c r="J115" i="1" s="1"/>
  <c r="N33" i="3"/>
  <c r="L33" i="3"/>
  <c r="J33" i="3"/>
  <c r="H33" i="3"/>
  <c r="F33" i="3"/>
  <c r="J113" i="1" s="1"/>
  <c r="D33" i="3"/>
  <c r="J112" i="1" s="1"/>
  <c r="A33" i="3"/>
  <c r="V28" i="3"/>
  <c r="V25" i="3"/>
  <c r="A25" i="3"/>
  <c r="P23" i="3"/>
  <c r="N23" i="3"/>
  <c r="L23" i="3"/>
  <c r="J23" i="3"/>
  <c r="H23" i="3"/>
  <c r="F23" i="3"/>
  <c r="D23" i="3"/>
  <c r="A23" i="3"/>
  <c r="T19" i="3"/>
  <c r="R23" i="3"/>
  <c r="V13" i="3"/>
  <c r="A13" i="3"/>
  <c r="A5" i="3"/>
  <c r="A100" i="4" s="1"/>
  <c r="N31" i="2"/>
  <c r="F115" i="1" s="1"/>
  <c r="L31" i="2"/>
  <c r="J31" i="2"/>
  <c r="H31" i="2"/>
  <c r="F31" i="2"/>
  <c r="F113" i="1" s="1"/>
  <c r="D31" i="2"/>
  <c r="F112" i="1" s="1"/>
  <c r="T29" i="2"/>
  <c r="R27" i="2"/>
  <c r="R31" i="2" s="1"/>
  <c r="V26" i="2"/>
  <c r="X26" i="2" s="1"/>
  <c r="AB26" i="2" s="1"/>
  <c r="V23" i="2"/>
  <c r="X23" i="2" s="1"/>
  <c r="Z21" i="2"/>
  <c r="T21" i="2"/>
  <c r="R21" i="2"/>
  <c r="N21" i="2"/>
  <c r="L21" i="2"/>
  <c r="J21" i="2"/>
  <c r="H21" i="2"/>
  <c r="F21" i="2"/>
  <c r="D21" i="2"/>
  <c r="V19" i="2"/>
  <c r="X19" i="2" s="1"/>
  <c r="AB19" i="2" s="1"/>
  <c r="V18" i="2"/>
  <c r="P18" i="2"/>
  <c r="P21" i="2" s="1"/>
  <c r="V17" i="2"/>
  <c r="X17" i="2" s="1"/>
  <c r="AB17" i="2" s="1"/>
  <c r="V13" i="2"/>
  <c r="L118" i="1"/>
  <c r="L120" i="1" s="1"/>
  <c r="H118" i="1"/>
  <c r="H120" i="1" s="1"/>
  <c r="L72" i="1"/>
  <c r="H72" i="1"/>
  <c r="J72" i="1"/>
  <c r="F72" i="1"/>
  <c r="H56" i="1"/>
  <c r="H105" i="1" s="1"/>
  <c r="F56" i="1"/>
  <c r="F105" i="1" s="1"/>
  <c r="A52" i="1"/>
  <c r="A101" i="1" s="1"/>
  <c r="A51" i="1"/>
  <c r="A100" i="1" s="1"/>
  <c r="A50" i="1"/>
  <c r="A99" i="1" s="1"/>
  <c r="L42" i="1"/>
  <c r="H42" i="1"/>
  <c r="J42" i="1"/>
  <c r="F42" i="1"/>
  <c r="L27" i="1"/>
  <c r="H27" i="1"/>
  <c r="J27" i="1"/>
  <c r="F27" i="1"/>
  <c r="L8" i="1"/>
  <c r="L56" i="1" s="1"/>
  <c r="L105" i="1" s="1"/>
  <c r="J8" i="1"/>
  <c r="J56" i="1" s="1"/>
  <c r="J105" i="1" s="1"/>
  <c r="Z27" i="2" l="1"/>
  <c r="Z31" i="2" s="1"/>
  <c r="F119" i="1" s="1"/>
  <c r="X18" i="2"/>
  <c r="AB18" i="2" s="1"/>
  <c r="V29" i="2"/>
  <c r="X29" i="2" s="1"/>
  <c r="AB29" i="2" s="1"/>
  <c r="T27" i="2"/>
  <c r="T31" i="2" s="1"/>
  <c r="L127" i="4"/>
  <c r="L131" i="4" s="1"/>
  <c r="H127" i="4"/>
  <c r="V21" i="2"/>
  <c r="H79" i="1"/>
  <c r="H121" i="1" s="1"/>
  <c r="F43" i="1"/>
  <c r="L79" i="1"/>
  <c r="L121" i="1" s="1"/>
  <c r="L43" i="1"/>
  <c r="F79" i="1"/>
  <c r="H43" i="1"/>
  <c r="A156" i="4"/>
  <c r="A4" i="5"/>
  <c r="A62" i="5" s="1"/>
  <c r="J43" i="1"/>
  <c r="J127" i="4"/>
  <c r="J131" i="4" s="1"/>
  <c r="J133" i="4" s="1"/>
  <c r="K12" i="5" s="1"/>
  <c r="K27" i="5" s="1"/>
  <c r="K45" i="5" s="1"/>
  <c r="K49" i="5" s="1"/>
  <c r="K93" i="5" s="1"/>
  <c r="K95" i="5" s="1"/>
  <c r="K125" i="5" s="1"/>
  <c r="J79" i="1"/>
  <c r="F127" i="4"/>
  <c r="V19" i="3"/>
  <c r="T23" i="3"/>
  <c r="X13" i="2"/>
  <c r="AB23" i="2"/>
  <c r="AD23" i="2" s="1"/>
  <c r="H131" i="4" l="1"/>
  <c r="H133" i="4" s="1"/>
  <c r="F131" i="4"/>
  <c r="F133" i="4" s="1"/>
  <c r="L133" i="4"/>
  <c r="M12" i="5" s="1"/>
  <c r="M27" i="5" s="1"/>
  <c r="M45" i="5" s="1"/>
  <c r="M49" i="5" s="1"/>
  <c r="M93" i="5" s="1"/>
  <c r="M95" i="5" s="1"/>
  <c r="M125" i="5" s="1"/>
  <c r="V27" i="2"/>
  <c r="V31" i="2" s="1"/>
  <c r="F117" i="1" s="1"/>
  <c r="P95" i="5"/>
  <c r="V23" i="3"/>
  <c r="H149" i="1"/>
  <c r="L149" i="1"/>
  <c r="X21" i="2"/>
  <c r="AB13" i="2"/>
  <c r="AB21" i="2" s="1"/>
  <c r="J163" i="4"/>
  <c r="J174" i="4" s="1"/>
  <c r="J177" i="4" s="1"/>
  <c r="J135" i="4"/>
  <c r="J38" i="4" s="1"/>
  <c r="I12" i="5" l="1"/>
  <c r="I27" i="5" s="1"/>
  <c r="I45" i="5" s="1"/>
  <c r="I49" i="5" s="1"/>
  <c r="I93" i="5" s="1"/>
  <c r="I95" i="5" s="1"/>
  <c r="I125" i="5" s="1"/>
  <c r="H135" i="4"/>
  <c r="H139" i="4" s="1"/>
  <c r="H163" i="4"/>
  <c r="H174" i="4" s="1"/>
  <c r="H177" i="4" s="1"/>
  <c r="H179" i="4" s="1"/>
  <c r="F163" i="4"/>
  <c r="G12" i="5"/>
  <c r="G27" i="5" s="1"/>
  <c r="G45" i="5" s="1"/>
  <c r="G49" i="5" s="1"/>
  <c r="G93" i="5" s="1"/>
  <c r="G95" i="5" s="1"/>
  <c r="O95" i="5" s="1"/>
  <c r="F135" i="4"/>
  <c r="F139" i="4" s="1"/>
  <c r="H73" i="4"/>
  <c r="L163" i="4"/>
  <c r="L174" i="4" s="1"/>
  <c r="L177" i="4" s="1"/>
  <c r="L135" i="4"/>
  <c r="L142" i="4" s="1"/>
  <c r="J179" i="4"/>
  <c r="J73" i="4"/>
  <c r="J41" i="4"/>
  <c r="J36" i="4"/>
  <c r="F38" i="4"/>
  <c r="F36" i="4"/>
  <c r="F41" i="4"/>
  <c r="R29" i="3"/>
  <c r="J142" i="4"/>
  <c r="J139" i="4"/>
  <c r="J137" i="4"/>
  <c r="F142" i="4" l="1"/>
  <c r="P27" i="2"/>
  <c r="P31" i="2" s="1"/>
  <c r="F116" i="1" s="1"/>
  <c r="F118" i="1" s="1"/>
  <c r="F120" i="1" s="1"/>
  <c r="H137" i="4"/>
  <c r="F137" i="4"/>
  <c r="F174" i="4"/>
  <c r="F177" i="4" s="1"/>
  <c r="F179" i="4" s="1"/>
  <c r="H142" i="4"/>
  <c r="G125" i="5"/>
  <c r="F73" i="4"/>
  <c r="L179" i="4"/>
  <c r="L73" i="4"/>
  <c r="L137" i="4"/>
  <c r="L139" i="4"/>
  <c r="V29" i="3"/>
  <c r="V33" i="3" s="1"/>
  <c r="R33" i="3"/>
  <c r="J116" i="1" s="1"/>
  <c r="J118" i="1" s="1"/>
  <c r="J120" i="1" s="1"/>
  <c r="X27" i="2" l="1"/>
  <c r="AB27" i="2" s="1"/>
  <c r="AB31" i="2" s="1"/>
  <c r="AD31" i="2" s="1"/>
  <c r="J121" i="1"/>
  <c r="J149" i="1" s="1"/>
  <c r="W33" i="3"/>
  <c r="F121" i="1"/>
  <c r="F149" i="1" s="1"/>
  <c r="X31" i="2" l="1"/>
</calcChain>
</file>

<file path=xl/sharedStrings.xml><?xml version="1.0" encoding="utf-8"?>
<sst xmlns="http://schemas.openxmlformats.org/spreadsheetml/2006/main" count="445" uniqueCount="250">
  <si>
    <t>บริษัท บรุ๊คเคอร์ กรุ๊ป จำกัด (มหาชน) และบริษัทย่อย</t>
  </si>
  <si>
    <t>งบฐานะการเงิน</t>
  </si>
  <si>
    <t>บาท</t>
  </si>
  <si>
    <t>งบการเงินรวม</t>
  </si>
  <si>
    <t>หมายเหตุ</t>
  </si>
  <si>
    <t>31 ธันวาคม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</si>
  <si>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</si>
  <si>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</si>
  <si>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</si>
  <si>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ลูกหนี้การค้า-สุทธิ</t>
  </si>
  <si>
    <t xml:space="preserve">กิจการอื่น  </t>
  </si>
  <si>
    <t>กิจการที่เกี่ยวข้องกัน</t>
  </si>
  <si>
    <t>ลูกหนี้หมุนเวียนอื่น</t>
  </si>
  <si>
    <t>กิจการอื่น</t>
  </si>
  <si>
    <t>สินค้าคงเหลือ</t>
  </si>
  <si>
    <t>เงินให้กู้ยืม</t>
  </si>
  <si>
    <t xml:space="preserve">บุคคลและกิจการอื่น  </t>
  </si>
  <si>
    <t>สินทรัพย์ทางการเงินหมุนเวียนอื่น</t>
  </si>
  <si>
    <t>สินทรัพย์หมุนเวียนอื่น</t>
  </si>
  <si>
    <t>ภาษีมูลค่าเพิ่ม - สุทธิ</t>
  </si>
  <si>
    <t>ภาษีเงินได้นิติบุคคลจ่ายล่วงหน้า</t>
  </si>
  <si>
    <t>ภาษีเงินได้ถูกหัก ณ ที่จ่าย</t>
  </si>
  <si>
    <t xml:space="preserve">          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</si>
  <si>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</si>
  <si>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</si>
  <si>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เงินลงทุนในบริษัทร่วมและการร่วมค้า</t>
  </si>
  <si>
    <t>สินทรัพย์ทางการเงินไม่หมุนเวียนอื่น</t>
  </si>
  <si>
    <t>เงินให้กู้ยืมระยะยาว</t>
  </si>
  <si>
    <t>อสังหาริมทรัพย์เพื่อการลงทุน</t>
  </si>
  <si>
    <t>อาคาร และอุปกรณ์-สุทธิ</t>
  </si>
  <si>
    <t>ที่ดินรอการพัฒนา</t>
  </si>
  <si>
    <t>สินทรัพย์สิทธิการใช้</t>
  </si>
  <si>
    <t>สินทรัพย์ไม่มีตัวตน - NFTs</t>
  </si>
  <si>
    <t>สินทรัพย์ไม่มีตัวตน - สินทรัพย์ดิจิทัล</t>
  </si>
  <si>
    <t>สินทรัพย์ภาษีเงินได้รอตัดบัญชี</t>
  </si>
  <si>
    <t>สินทรัพย์ไม่หมุนเวียนอื่น</t>
  </si>
  <si>
    <t xml:space="preserve">          รวมสินทรัพย์ไม่หมุนเวียน</t>
  </si>
  <si>
    <t>รวมสินทรัพย์</t>
  </si>
  <si>
    <t>ลงชื่อ ...............................................................  กรรมการ</t>
  </si>
  <si>
    <t>ลงชื่อ ..............................................................  กรรมการ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</si>
  <si>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</si>
  <si>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</si>
  <si>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</si>
  <si>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เจ้าหนี้หมุนเวียนอื่น</t>
  </si>
  <si>
    <t>เงินกู้ยืม</t>
  </si>
  <si>
    <t xml:space="preserve"> - ที่ถึงกำหนดชำระภายในหนึ่งปี</t>
  </si>
  <si>
    <t>หนี้สินหมุนเวียนอื่น</t>
  </si>
  <si>
    <t>ภาษีขายที่ยังไม่ถึงกำหนด</t>
  </si>
  <si>
    <t>อื่น ๆ</t>
  </si>
  <si>
    <t xml:space="preserve">          รวมหนี้สินหมุนเวียน</t>
  </si>
  <si>
    <t>หนี้สินไม่หมุนเวียน</t>
  </si>
  <si>
    <t xml:space="preserve"> - สำหรับผลประโยชน์พนักงาน</t>
  </si>
  <si>
    <t xml:space="preserve">          รวมหนี้สินไม่หมุนเวียน</t>
  </si>
  <si>
    <t xml:space="preserve">                    รวมหนี้สิน</t>
  </si>
  <si>
    <t>ส่วนของผู้ถือหุ้น</t>
  </si>
  <si>
    <t xml:space="preserve">ทุนเรือนหุ้น - มูลค่าหุ้นละ 0.125 บาท </t>
  </si>
  <si>
    <t xml:space="preserve">    ทุนจดทะเบียน</t>
  </si>
  <si>
    <t xml:space="preserve">    ทุนที่ออกและชำระเต็มมูลค่าแล้ว</t>
  </si>
  <si>
    <t>ส่วนเกินมูลค่าหุ้นสามัญที่ออกจำหน่าย</t>
  </si>
  <si>
    <r>
      <t>กำไรสะสม</t>
    </r>
    <r>
      <rPr>
        <sz val="11"/>
        <rFont val="Angsana New"/>
        <family val="1"/>
      </rPr>
      <t/>
    </r>
  </si>
  <si>
    <t>จัดสรรแล้ว - สำรองตามกฎหมาย</t>
  </si>
  <si>
    <t>ยังไม่ได้จัดสรร</t>
  </si>
  <si>
    <t>องค์ประกอบอื่นของส่วนของผู้ถือหุ้น</t>
  </si>
  <si>
    <t xml:space="preserve">          รวมส่วนของบริษัทใหญ่</t>
  </si>
  <si>
    <t>ส่วนได้เสียที่ไม่มีอำนาจควบคุม</t>
  </si>
  <si>
    <t xml:space="preserve">                    รวมส่วนของผู้ถือหุ้น</t>
  </si>
  <si>
    <t>รวมหนี้สินและส่วนของผู้ถือหุ้น</t>
  </si>
  <si>
    <t>Check</t>
  </si>
  <si>
    <t>งบการเปลี่ยนแปลงส่วนของผู้ถือหุ้น</t>
  </si>
  <si>
    <t>ขาดทุนที่ยังไม่เกิดขึ้น</t>
  </si>
  <si>
    <t>เงินรับล่วงหน้า</t>
  </si>
  <si>
    <t>กำไรสะสม</t>
  </si>
  <si>
    <t>ส่วนได้เสีย</t>
  </si>
  <si>
    <t>ส่วนเกิน</t>
  </si>
  <si>
    <t>ผลต่างของอัตรา</t>
  </si>
  <si>
    <t>ผลกำไร(ขาดทุน)จาก</t>
  </si>
  <si>
    <t>รวมองค์ประกอบอื่น</t>
  </si>
  <si>
    <t>รวมส่วนของ</t>
  </si>
  <si>
    <t>ที่ไม่มี</t>
  </si>
  <si>
    <t>ทุนเรือนหุ้นที่ออก</t>
  </si>
  <si>
    <t>(ส่วนต่ำ)</t>
  </si>
  <si>
    <t>จากการเปลี่ยนแปลง</t>
  </si>
  <si>
    <t>ค่าหุ้นสามัญ</t>
  </si>
  <si>
    <t>จัดสรรแล้วเป็น</t>
  </si>
  <si>
    <t>แลกเปลี่ยนจากการ</t>
  </si>
  <si>
    <t>การประมาณการตามหลัก</t>
  </si>
  <si>
    <t>ของ</t>
  </si>
  <si>
    <t>บริษัทใหญ่</t>
  </si>
  <si>
    <t>อำนาจ</t>
  </si>
  <si>
    <t>และชำระแล้ว</t>
  </si>
  <si>
    <t>มูลค่าหุ้นสามัญ</t>
  </si>
  <si>
    <t>มูลค่าเงินลงทุน</t>
  </si>
  <si>
    <t>สำรองตามกฎหมาย</t>
  </si>
  <si>
    <t>แปลงค่างบการเงิน</t>
  </si>
  <si>
    <t>คณิตศาสตร์ประกันภัย</t>
  </si>
  <si>
    <t>ควบคุม</t>
  </si>
  <si>
    <t>รวม</t>
  </si>
  <si>
    <t>ยอดคงเหลือ ณ วันที่  1 มกราคม 2567</t>
  </si>
  <si>
    <t>การเปลี่ยนแปลงในส่วนของผู้ถือหุ้น</t>
  </si>
  <si>
    <t xml:space="preserve">     เพิ่มทุนจากการใช้สิทธิตามใบสำคัญแสดงสิทธิ</t>
  </si>
  <si>
    <t xml:space="preserve">      จ่ายเงินปันผล </t>
  </si>
  <si>
    <t xml:space="preserve">      จัดสรรกำไรสะสมเป็นสำรองตามกฎหมาย</t>
  </si>
  <si>
    <t>ยอดคงเหลือ ณ วันที่  1 มกราคม 2568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</si>
  <si>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</si>
  <si>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</si>
  <si>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ลงชื่อ ..........................................................……......  กรรมการ</t>
  </si>
  <si>
    <t>ผลต่างจาก</t>
  </si>
  <si>
    <t>องค์ประกอบอื่น</t>
  </si>
  <si>
    <t>กำไร(ขาดทุน)สะสม</t>
  </si>
  <si>
    <t>ของส่วนของผู้ถือหุ้น</t>
  </si>
  <si>
    <t>การแปลงค่า</t>
  </si>
  <si>
    <t>งบการเงิน</t>
  </si>
  <si>
    <t xml:space="preserve">      จ่ายเงินปันผล</t>
  </si>
  <si>
    <t>งบกำไรขาดทุน</t>
  </si>
  <si>
    <t xml:space="preserve"> </t>
  </si>
  <si>
    <t>รายได้</t>
  </si>
  <si>
    <t>รายได้จากการบริการ</t>
  </si>
  <si>
    <t>รายได้จากการขายสินทรัพย์ดิจิทัล</t>
  </si>
  <si>
    <t>กำไรที่ยังไม่เกิดขึ้นจากการวัดมูลค่าสินทรัพย์ทางการเงินอื่น</t>
  </si>
  <si>
    <t>รายได้จากสินค้าคงเหลือสินทรัพย์ดิจิทัล</t>
  </si>
  <si>
    <t>ดอกเบี้ยรับ</t>
  </si>
  <si>
    <t>รายได้อื่น</t>
  </si>
  <si>
    <t>กำไรจากอัตราแลกเปลี่ยน</t>
  </si>
  <si>
    <t xml:space="preserve">         รวมรายได้</t>
  </si>
  <si>
    <t>ค่าใช้จ่าย</t>
  </si>
  <si>
    <t>ต้นทุนบริการ</t>
  </si>
  <si>
    <t xml:space="preserve">   - ต้นทุนขายสินทรัพย์ดิจิทัล</t>
  </si>
  <si>
    <t>ค่าใช้จ่ายในการบริหาร</t>
  </si>
  <si>
    <t>ขาดทุนที่ยังไม่เกิดขึ้นจากการวัดมูลค่าสินทรัพย์ทางการเงินอื่น</t>
  </si>
  <si>
    <t xml:space="preserve">          รวมค่าใช้จ่าย</t>
  </si>
  <si>
    <t>กำไร(ขาดทุน)จากกิจกรรมดำเนินงาน</t>
  </si>
  <si>
    <t>ต้นทุนทางการเงิน</t>
  </si>
  <si>
    <t>ส่วนแบ่งกำไร (ขาดทุน) จากเงินลงทุนในบริษัทร่วมและร่วมค้า</t>
  </si>
  <si>
    <t>กำไรก่อนค่าใช้จ่ายภาษีเงินได้</t>
  </si>
  <si>
    <t>รายได้(ค่าใช้จ่าย)ภาษีเงินได้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</si>
  <si>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</si>
  <si>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</si>
  <si>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</si>
  <si>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กำไร(ขาดทุน)ต่อหุ้นขั้นพื้นฐาน</t>
  </si>
  <si>
    <t>กำไร(ขาดทุน) ต่อหุ้น (บาท)</t>
  </si>
  <si>
    <t>จำนวนหุ้นสามัญถัวเฉลี่ยถ่วงน้ำหนัก (หุ้น)</t>
  </si>
  <si>
    <t>กำไร(ขาดทุน)ต่อหุ้นปรับลด</t>
  </si>
  <si>
    <t>งบกำไรขาดทุนเบ็ดเสร็จ</t>
  </si>
  <si>
    <t>กำไร (ขาดทุน) เบ็ดเสร็จอื่น</t>
  </si>
  <si>
    <t>รายการที่จะถูกจัดประเภทรายการใหม่เข้าไปไว้ในกำไรหรือขาดทุนในภายหลัง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</si>
  <si>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</si>
  <si>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รายการที่จะไม่ถูกจัดประเภทรายการใหม่เข้าไปไว้ในกำไรหรือขาดทุนในภายหลัง</t>
  </si>
  <si>
    <t>ภาษีเงินได้ที่เกี่ยวข้องกับองค์ประกอบอื่นของส่วนของผู้ถือหุ้น</t>
  </si>
  <si>
    <t>(ยังไม่ได้ตรวจสอบ / สอบทานแล้ว)</t>
  </si>
  <si>
    <t>งบกระแสเงินสด</t>
  </si>
  <si>
    <t>กระแสเงินสดจากกิจกรรมดำเนินงาน</t>
  </si>
  <si>
    <t xml:space="preserve">กำไร (ขาดทุน) </t>
  </si>
  <si>
    <t>รายการปรับกระทบกำไรสุทธิเป็นเงินสดรับ(จ่าย)</t>
  </si>
  <si>
    <t>ค่าเสื่อมราคา</t>
  </si>
  <si>
    <t>13,14,16</t>
  </si>
  <si>
    <t>ส่วนแบ่งขาดทุนจากเงินลงทุนในบริษัทร่วม</t>
  </si>
  <si>
    <t>ขาดทุน (กำไร) ที่ยังไม่เกิดขึ้นจากการวัดมูลค่าสินทรัพย์ทางการเงินอื่น</t>
  </si>
  <si>
    <t>ขาดทุน (กำไร) จากมูลค่าสินค้าคงเหลือลดลง (โอนกลับ)</t>
  </si>
  <si>
    <t xml:space="preserve">ขาดทุน (กำไร) จากสินค้าคงเหลือสินทรัพย์ดิจิทัล </t>
  </si>
  <si>
    <t>เงินปันผลรับจากบริษัทอื่น</t>
  </si>
  <si>
    <t>ผลประโยชน์พนักงาน</t>
  </si>
  <si>
    <t>ค่าใช้จ่ายภาษีเงินได้ของงวดปัจจุบัน</t>
  </si>
  <si>
    <t>ค่าใช้จ่าย (รายได้) ภาษีตัดบัญชี</t>
  </si>
  <si>
    <t>กำไร (ขาดทุน) ก่อนการเปลี่ยนแปลงในสินทรัพย์และหนี้สินดำเนินงาน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</si>
  <si>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</si>
  <si>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 xml:space="preserve">ลูกหนี้การค้า - กิจการอื่น  </t>
  </si>
  <si>
    <t>ลูกหนี้การค้า - กิจการที่เกี่ยวข้องกัน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</si>
  <si>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</si>
  <si>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</si>
  <si>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หนี้สินดำเนินงาน เพิ่มขึ้น (ลดลง)</t>
  </si>
  <si>
    <t>เจ้าหนี้การค้า -กิจการอื่น</t>
  </si>
  <si>
    <t>เจ้าหนี้การค้า -กิจการที่เกี่ยวข้องกัน</t>
  </si>
  <si>
    <t>เจ้าหนี้หมุนเวียนอื่น -กิจการอื่น</t>
  </si>
  <si>
    <t>เจ้าหนี้หมุนเวียนอื่น -กิจการที่เกี่ยวข้องกัน</t>
  </si>
  <si>
    <t>หนี้สินไม่หมุนเวียนอื่น</t>
  </si>
  <si>
    <t>เงินสดจากการดำเนินงาน</t>
  </si>
  <si>
    <t>จ่ายดอกเบี้ย</t>
  </si>
  <si>
    <t>จ่ายภาษีเงินได้</t>
  </si>
  <si>
    <t>เงินสดจ่ายผลประโชยน์พนักงาน</t>
  </si>
  <si>
    <t xml:space="preserve">เงินสดสุทธิได้มา (ใช้ไป) จากกิจกรรมดำเนินงาน </t>
  </si>
  <si>
    <t>หมายเหตุประกอบงบการเงินระหว่างกาลถือเป็นส่วนหนึ่งของงบการเงินระหว่างกาลนี้</t>
  </si>
  <si>
    <t>กระแสเงินสดจากกิจกรรมลงทุน</t>
  </si>
  <si>
    <t>เงินลงทุนบริษัทย่อย (เพิ่มขึ้น) ลดลง</t>
  </si>
  <si>
    <t>เงินลงทุนในบริษัทร่วม (เพิ่มขึ้น) ลดลง</t>
  </si>
  <si>
    <t>สินทรัพย์ทางการเงินไม่หมุนเวียนอื่น (เพิ่มขึ้น) ลดลง</t>
  </si>
  <si>
    <t>ซื้ออาคารและอุปกรณ์</t>
  </si>
  <si>
    <t>สินทรัพย์ไม่มีตัวตน (เพิ่มขึ้น) ลงดลง</t>
  </si>
  <si>
    <t>สินทรัพย์สิทธิการใช้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</si>
  <si>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</si>
  <si>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</si>
  <si>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เงินสดสุทธิได้มา (ใช้ไป) จากกิจกรรมลงทุน</t>
  </si>
  <si>
    <t>กระแสเงินสดจากกิจกรรมจัดหาเงิน</t>
  </si>
  <si>
    <t>เพิ่มทุนจากการใช้สิทธิตามใบสำคัญแสดงสิทธิ</t>
  </si>
  <si>
    <t>เงินกู้ยืมระยะสั้นจากสถาบันการเงิน เพิ่มขึ้น (ลดลง)</t>
  </si>
  <si>
    <t>เงินกู้ยืมจาก - กิจการที่เกี่ยวข้องกัน เพิ่มขึ้น (ลดลง)</t>
  </si>
  <si>
    <t>เงินสดจ่ายหนี้สินตามสัญญาเช่า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</si>
  <si>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</si>
  <si>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</si>
  <si>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จ่ายเงินปันผลให้กับผู้ถือหุ้นของบริษัท</t>
  </si>
  <si>
    <t>เงินสดสุทธิได้มา (ใช้ไป) จากกิจกรรมจัดหาเงิน</t>
  </si>
  <si>
    <t>ผลต่างจากการแปลงค่างบการเงิน</t>
  </si>
  <si>
    <t>เงินสดและรายการเทียบเท่าเงินสด 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</si>
  <si>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</si>
  <si>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</si>
  <si>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</si>
  <si>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สินค้าคงเหลือสินทรัพย์ดิจิทัล  เพิ่มขึ้น (ลดลง)</t>
  </si>
  <si>
    <t>สินทรัพย์ไม่มีตัวตน  เพิ่มขึ้น (ลดลง)</t>
  </si>
  <si>
    <t>เงินสดคงเหลือสิ้นงวด =</t>
  </si>
  <si>
    <t>TEST  ต้อง = 0</t>
  </si>
  <si>
    <t>(ยังไม่ได้ตรวจสอบ/</t>
  </si>
  <si>
    <t>(ตรวจสอบแล้ว)</t>
  </si>
  <si>
    <t>สอบทานแล้ว)</t>
  </si>
  <si>
    <t xml:space="preserve">- หุ้นสามัญ  13,262,835,895  หุ้น </t>
  </si>
  <si>
    <t xml:space="preserve">- หุ้นสามัญ  10,800,820,471  หุ้น </t>
  </si>
  <si>
    <t xml:space="preserve">      กำไรขาดทุนเบ็ดเสร็จรวมสำหรับงวด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</si>
  <si>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</si>
  <si>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</si>
  <si>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</si>
  <si>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</si>
  <si>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 xml:space="preserve">   - ขาดทุนจากมูลค่าสินค้าคงเหลือลดลง (กลับรายการ)</t>
  </si>
  <si>
    <t>ค่าเผื่อหนี้สงสัยจะสูญ(โอนกลับ)</t>
  </si>
  <si>
    <t>5 , 7</t>
  </si>
  <si>
    <t>งบการเงินเฉพาะกิจการ</t>
  </si>
  <si>
    <t xml:space="preserve">ประมาณการหนี้สินไม่หมุนเวียน </t>
  </si>
  <si>
    <t xml:space="preserve">หนี้สินจากสัญญาเช่าการเงิน </t>
  </si>
  <si>
    <t xml:space="preserve">      คณิตศาสตร์ประกันภัยไปยังกำไรสะสม</t>
  </si>
  <si>
    <t xml:space="preserve">ต้นทุนขาย </t>
  </si>
  <si>
    <t xml:space="preserve">ผลกำไร (ขาดทุน) จากการประมาณการ </t>
  </si>
  <si>
    <t xml:space="preserve">  ตามหลักคณิตศาสตร์ประกันภัย</t>
  </si>
  <si>
    <t>งบการเงินเฉพาะบริษัท</t>
  </si>
  <si>
    <t>รายได้จากให้บริการ</t>
  </si>
  <si>
    <t>เงินปันผล</t>
  </si>
  <si>
    <t>ขาดทุนจากการขายสินทรัพย์ทางการเงินอื่น</t>
  </si>
  <si>
    <t>กำไร(ขาดทุน)ก่อนต้นทุนทางการเงินและภาษีเงินได้</t>
  </si>
  <si>
    <t>ค่าเผื่อด้อยค่าสินทรัพย์ไม่มีตัวตน</t>
  </si>
  <si>
    <t>ที่ดินเพื่อการพัฒนา</t>
  </si>
  <si>
    <t>ณ วันที่ 30 กันยายน 2568</t>
  </si>
  <si>
    <t>30 กันยายน 2568</t>
  </si>
  <si>
    <t>สำหรับงวดเก้าเดือนสิ้นสุดวันที่ 30 กันยายน 2568</t>
  </si>
  <si>
    <t>ยอดคงเหลือ ณ วันที่ 30 กันยายน 2567</t>
  </si>
  <si>
    <t>สำหรับงวดสามเดือนสิ้นสุดวันที่ 30 กันยายน 2568</t>
  </si>
  <si>
    <t>สำหรับงวดสามเดือนสิ้นสุดวันที่ 30 กันยายน</t>
  </si>
  <si>
    <t>สำหรับงวดเก้าเดือนสิ้นสุดวันที่ 30 กันยายน</t>
  </si>
  <si>
    <t>รายได้ (ค่าใช้จ่าย) ภาษีเงินได้</t>
  </si>
  <si>
    <t>การแบ่งปันกำไร (ขาดทุน) เบ็ดเสร็จรวม</t>
  </si>
  <si>
    <t>ยอดคงเหลือ ณ วันที่ 30 กันยายน 2568</t>
  </si>
  <si>
    <t>ภาษีเงินได้นิติบุคคลค้างจ่าย</t>
  </si>
  <si>
    <t>เงินสดรับชำระคืนเงินให้กู้ยืมระยะยาว - บุคคลและกิจการอื่น</t>
  </si>
  <si>
    <t>(ขาดทุนจากการด้อยค่า) ซึ่งเป็นไปตามมาตรฐานการรายงานทางการเงินฉบับที่ 9</t>
  </si>
  <si>
    <t xml:space="preserve">5 , 7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</si>
</sst>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\(#,##0.00\)"/>
    <numFmt numFmtId="166" formatCode="#,##0.0;\(#,##0.0\)"/>
    <numFmt numFmtId="167" formatCode="#,##0;\(#,##0\)"/>
    <numFmt numFmtId="168" formatCode="_-* #,##0_-;\-* #,##0_-;_-* &quot;-&quot;??_-;_-@_-"/>
    <numFmt numFmtId="169" formatCode="_(* #,##0.000_);_(* \(#,##0.000\);_(* &quot;-&quot;??_);_(@_)"/>
    <numFmt numFmtId="170" formatCode="_(* #,##0_);_(* \(#,##0\);_(* &quot;-&quot;??_);_(@_)"/>
    <numFmt numFmtId="171" formatCode="#,##0.000_);\(#,##0.000\)"/>
    <numFmt numFmtId="172" formatCode="#,##0.0000000;\(#,##0.0000000\)"/>
    <numFmt numFmtId="173" formatCode="#,##0.00000000;\(#,##0.00000000\)"/>
    <numFmt numFmtId="174" formatCode="#,##0.0000000000;\(#,##0.0000000000\)"/>
    <numFmt numFmtId="175" formatCode="#,##0.000000000000;\(#,##0.000000000000\)"/>
  </numFmts>
  <fonts count="1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u/>
      <sz val="12"/>
      <name val="Angsana New"/>
      <family val="1"/>
    </font>
    <font>
      <sz val="11"/>
      <name val="Angsana New"/>
      <family val="1"/>
    </font>
    <font>
      <sz val="11"/>
      <name val="Angsana New"/>
      <family val="1"/>
      <charset val="222"/>
    </font>
    <font>
      <sz val="10"/>
      <name val="Angsana New"/>
      <family val="1"/>
    </font>
    <font>
      <sz val="12"/>
      <name val="Angsana New"/>
      <family val="1"/>
      <charset val="222"/>
    </font>
    <font>
      <sz val="10"/>
      <name val="Arial"/>
      <family val="2"/>
    </font>
    <font>
      <sz val="13"/>
      <name val="Angsana New"/>
      <family val="1"/>
    </font>
    <font>
      <sz val="12"/>
      <name val="AngsanaUPC"/>
      <family val="1"/>
      <charset val="222"/>
    </font>
    <font>
      <sz val="13"/>
      <name val="AngsanaUPC"/>
      <family val="1"/>
      <charset val="222"/>
    </font>
    <font>
      <sz val="10.5"/>
      <name val="Angsana New"/>
      <family val="1"/>
    </font>
    <font>
      <sz val="14"/>
      <name val="Angsana New"/>
      <family val="1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</cellStyleXfs>
  <cellXfs count="183">
    <xf numFmtId="0" fontId="0" fillId="0" borderId="0" xfId="0"/>
    <xf numFmtId="165" fontId="2" fillId="0" borderId="0" xfId="2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/>
    </xf>
    <xf numFmtId="43" fontId="2" fillId="0" borderId="0" xfId="2" applyFont="1" applyFill="1" applyAlignment="1">
      <alignment vertical="center"/>
    </xf>
    <xf numFmtId="43" fontId="7" fillId="0" borderId="0" xfId="2" applyFont="1" applyFill="1" applyAlignment="1">
      <alignment vertical="center"/>
    </xf>
    <xf numFmtId="43" fontId="2" fillId="0" borderId="0" xfId="2" applyFont="1" applyFill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43" fontId="7" fillId="0" borderId="0" xfId="2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vertical="center"/>
    </xf>
    <xf numFmtId="43" fontId="5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horizontal="center" vertical="center"/>
    </xf>
    <xf numFmtId="43" fontId="7" fillId="0" borderId="1" xfId="2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vertical="center"/>
    </xf>
    <xf numFmtId="43" fontId="2" fillId="0" borderId="1" xfId="2" applyFont="1" applyFill="1" applyBorder="1" applyAlignment="1">
      <alignment vertical="center"/>
    </xf>
    <xf numFmtId="43" fontId="2" fillId="0" borderId="4" xfId="2" applyFont="1" applyFill="1" applyBorder="1" applyAlignment="1">
      <alignment vertical="center"/>
    </xf>
    <xf numFmtId="165" fontId="2" fillId="0" borderId="0" xfId="2" applyNumberFormat="1" applyFont="1" applyFill="1" applyBorder="1" applyAlignment="1">
      <alignment vertical="center"/>
    </xf>
    <xf numFmtId="165" fontId="2" fillId="0" borderId="1" xfId="2" quotePrefix="1" applyNumberFormat="1" applyFont="1" applyFill="1" applyBorder="1" applyAlignment="1">
      <alignment horizontal="center" vertical="center"/>
    </xf>
    <xf numFmtId="165" fontId="2" fillId="0" borderId="0" xfId="2" quotePrefix="1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Alignment="1">
      <alignment vertical="center"/>
    </xf>
    <xf numFmtId="43" fontId="2" fillId="0" borderId="0" xfId="2" applyFont="1" applyFill="1" applyAlignment="1">
      <alignment horizontal="right" vertical="center"/>
    </xf>
    <xf numFmtId="43" fontId="2" fillId="0" borderId="2" xfId="2" applyFont="1" applyFill="1" applyBorder="1" applyAlignment="1">
      <alignment vertical="center"/>
    </xf>
    <xf numFmtId="164" fontId="2" fillId="0" borderId="0" xfId="2" applyNumberFormat="1" applyFont="1" applyFill="1" applyAlignment="1">
      <alignment vertical="center"/>
    </xf>
    <xf numFmtId="43" fontId="2" fillId="0" borderId="3" xfId="2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horizontal="center" vertical="center" wrapText="1"/>
    </xf>
    <xf numFmtId="165" fontId="2" fillId="0" borderId="5" xfId="2" applyNumberFormat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Alignment="1">
      <alignment horizontal="center" vertical="center"/>
    </xf>
    <xf numFmtId="43" fontId="13" fillId="0" borderId="0" xfId="2" applyFont="1" applyFill="1" applyAlignment="1">
      <alignment horizontal="center" vertical="center"/>
    </xf>
    <xf numFmtId="43" fontId="13" fillId="0" borderId="1" xfId="2" applyFont="1" applyFill="1" applyBorder="1" applyAlignment="1">
      <alignment horizontal="center" vertical="center"/>
    </xf>
    <xf numFmtId="43" fontId="8" fillId="0" borderId="0" xfId="2" applyFont="1" applyFill="1" applyBorder="1" applyAlignment="1">
      <alignment vertical="center"/>
    </xf>
    <xf numFmtId="49" fontId="2" fillId="0" borderId="0" xfId="2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right" vertical="center"/>
    </xf>
    <xf numFmtId="43" fontId="2" fillId="0" borderId="3" xfId="2" applyFont="1" applyFill="1" applyBorder="1" applyAlignment="1">
      <alignment horizontal="right" vertical="center"/>
    </xf>
    <xf numFmtId="168" fontId="12" fillId="0" borderId="0" xfId="2" applyNumberFormat="1" applyFont="1" applyFill="1" applyBorder="1" applyAlignment="1">
      <alignment vertical="center"/>
    </xf>
    <xf numFmtId="43" fontId="12" fillId="0" borderId="0" xfId="2" applyFont="1" applyFill="1" applyAlignment="1">
      <alignment vertical="center"/>
    </xf>
    <xf numFmtId="43" fontId="12" fillId="0" borderId="0" xfId="2" applyFont="1" applyFill="1" applyBorder="1" applyAlignment="1">
      <alignment vertical="center"/>
    </xf>
    <xf numFmtId="43" fontId="2" fillId="0" borderId="0" xfId="2" applyFont="1" applyFill="1" applyBorder="1" applyAlignment="1">
      <alignment horizontal="right" vertical="center"/>
    </xf>
    <xf numFmtId="43" fontId="11" fillId="0" borderId="0" xfId="2" applyFont="1" applyFill="1" applyAlignment="1">
      <alignment vertical="center"/>
    </xf>
    <xf numFmtId="43" fontId="11" fillId="0" borderId="0" xfId="2" applyFont="1" applyFill="1" applyBorder="1" applyAlignment="1">
      <alignment vertical="center"/>
    </xf>
    <xf numFmtId="169" fontId="2" fillId="0" borderId="4" xfId="2" applyNumberFormat="1" applyFont="1" applyFill="1" applyBorder="1" applyAlignment="1">
      <alignment vertical="center"/>
    </xf>
    <xf numFmtId="170" fontId="2" fillId="0" borderId="6" xfId="2" applyNumberFormat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43" fontId="2" fillId="0" borderId="2" xfId="2" applyFont="1" applyFill="1" applyBorder="1" applyAlignment="1">
      <alignment horizontal="right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0" fontId="2" fillId="0" borderId="0" xfId="2" quotePrefix="1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2" fillId="0" borderId="5" xfId="2" applyFont="1" applyFill="1" applyBorder="1" applyAlignment="1">
      <alignment horizontal="right" vertical="center"/>
    </xf>
    <xf numFmtId="43" fontId="2" fillId="0" borderId="0" xfId="1" applyFont="1" applyFill="1" applyAlignment="1">
      <alignment horizontal="center"/>
    </xf>
    <xf numFmtId="165" fontId="2" fillId="0" borderId="0" xfId="1" applyNumberFormat="1" applyFont="1" applyFill="1" applyBorder="1"/>
    <xf numFmtId="165" fontId="2" fillId="0" borderId="0" xfId="1" applyNumberFormat="1" applyFont="1" applyFill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/>
    <xf numFmtId="43" fontId="2" fillId="0" borderId="0" xfId="1" applyFont="1" applyFill="1" applyAlignment="1">
      <alignment horizontal="right"/>
    </xf>
    <xf numFmtId="43" fontId="2" fillId="0" borderId="0" xfId="1" applyFont="1" applyFill="1" applyBorder="1"/>
    <xf numFmtId="43" fontId="2" fillId="0" borderId="0" xfId="1" applyFont="1" applyFill="1"/>
    <xf numFmtId="43" fontId="2" fillId="0" borderId="2" xfId="1" applyFont="1" applyFill="1" applyBorder="1"/>
    <xf numFmtId="43" fontId="2" fillId="0" borderId="1" xfId="1" applyFont="1" applyFill="1" applyBorder="1"/>
    <xf numFmtId="43" fontId="2" fillId="0" borderId="1" xfId="1" applyFont="1" applyFill="1" applyBorder="1" applyAlignment="1">
      <alignment horizontal="right"/>
    </xf>
    <xf numFmtId="43" fontId="2" fillId="0" borderId="3" xfId="1" applyFont="1" applyFill="1" applyBorder="1" applyAlignment="1">
      <alignment horizontal="right"/>
    </xf>
    <xf numFmtId="168" fontId="12" fillId="0" borderId="0" xfId="1" applyNumberFormat="1" applyFont="1" applyFill="1" applyBorder="1"/>
    <xf numFmtId="43" fontId="12" fillId="0" borderId="0" xfId="1" applyFont="1" applyFill="1"/>
    <xf numFmtId="43" fontId="12" fillId="0" borderId="0" xfId="1" applyFont="1" applyFill="1" applyBorder="1"/>
    <xf numFmtId="43" fontId="2" fillId="0" borderId="0" xfId="1" applyFont="1" applyFill="1" applyBorder="1" applyAlignment="1">
      <alignment horizontal="right"/>
    </xf>
    <xf numFmtId="43" fontId="11" fillId="0" borderId="0" xfId="1" applyFont="1" applyFill="1" applyBorder="1"/>
    <xf numFmtId="171" fontId="2" fillId="0" borderId="4" xfId="1" applyNumberFormat="1" applyFont="1" applyFill="1" applyBorder="1"/>
    <xf numFmtId="170" fontId="2" fillId="0" borderId="6" xfId="1" applyNumberFormat="1" applyFont="1" applyFill="1" applyBorder="1"/>
    <xf numFmtId="49" fontId="2" fillId="0" borderId="1" xfId="1" applyNumberFormat="1" applyFont="1" applyFill="1" applyBorder="1" applyAlignment="1">
      <alignment horizontal="center"/>
    </xf>
    <xf numFmtId="43" fontId="2" fillId="0" borderId="2" xfId="1" applyFont="1" applyFill="1" applyBorder="1" applyAlignment="1">
      <alignment horizontal="right"/>
    </xf>
    <xf numFmtId="43" fontId="2" fillId="0" borderId="4" xfId="1" applyFont="1" applyFill="1" applyBorder="1"/>
    <xf numFmtId="43" fontId="2" fillId="0" borderId="0" xfId="2" quotePrefix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3" fontId="1" fillId="0" borderId="0" xfId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3" fontId="14" fillId="0" borderId="0" xfId="1" applyFont="1" applyFill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8" fontId="2" fillId="0" borderId="0" xfId="3" applyNumberFormat="1" applyFont="1" applyAlignment="1">
      <alignment vertical="center"/>
    </xf>
    <xf numFmtId="43" fontId="2" fillId="0" borderId="3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3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72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vertical="center"/>
    </xf>
    <xf numFmtId="173" fontId="2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39" fontId="1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43" fontId="2" fillId="0" borderId="4" xfId="0" applyNumberFormat="1" applyFont="1" applyBorder="1" applyAlignment="1">
      <alignment horizontal="right" vertical="center"/>
    </xf>
    <xf numFmtId="43" fontId="2" fillId="0" borderId="1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43" fontId="2" fillId="0" borderId="0" xfId="0" applyNumberFormat="1" applyFont="1" applyAlignment="1">
      <alignment horizontal="right"/>
    </xf>
    <xf numFmtId="43" fontId="2" fillId="0" borderId="0" xfId="0" applyNumberFormat="1" applyFont="1"/>
    <xf numFmtId="43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3" fontId="2" fillId="0" borderId="3" xfId="0" applyNumberFormat="1" applyFont="1" applyBorder="1" applyAlignment="1">
      <alignment horizontal="right"/>
    </xf>
    <xf numFmtId="165" fontId="10" fillId="0" borderId="0" xfId="0" applyNumberFormat="1" applyFont="1"/>
    <xf numFmtId="0" fontId="11" fillId="0" borderId="0" xfId="0" applyFont="1" applyAlignment="1">
      <alignment horizontal="center"/>
    </xf>
    <xf numFmtId="43" fontId="12" fillId="0" borderId="0" xfId="0" applyNumberFormat="1" applyFont="1"/>
    <xf numFmtId="167" fontId="12" fillId="0" borderId="0" xfId="0" applyNumberFormat="1" applyFont="1"/>
    <xf numFmtId="165" fontId="12" fillId="0" borderId="0" xfId="0" applyNumberFormat="1" applyFont="1"/>
    <xf numFmtId="2" fontId="2" fillId="0" borderId="0" xfId="0" applyNumberFormat="1" applyFont="1" applyAlignment="1">
      <alignment horizontal="center"/>
    </xf>
    <xf numFmtId="165" fontId="2" fillId="0" borderId="0" xfId="0" applyNumberFormat="1" applyFont="1"/>
    <xf numFmtId="1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/>
    <xf numFmtId="170" fontId="2" fillId="0" borderId="0" xfId="0" applyNumberFormat="1" applyFont="1"/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</cellXfs>
  <cellStyles count="6">
    <cellStyle name="Comma" xfId="1" builtinId="3"/>
    <cellStyle name="Comma 2 2" xfId="2" xr:uid="{982450A0-7A13-4CF7-8AC3-1693A1F2B2B7}"/>
    <cellStyle name="Comma 2 2 2" xfId="5" xr:uid="{EF8D313B-DD92-448C-9AC5-CF785912164E}"/>
    <cellStyle name="Normal" xfId="0" builtinId="0"/>
    <cellStyle name="Normal 2" xfId="4" xr:uid="{799924CD-CF22-4C16-95BB-04FE89CE094E}"/>
    <cellStyle name="Normal 4" xfId="3" xr:uid="{9EBE2CE1-D933-4BF4-AEF3-3203F25F684E}"/>
  </cellStyles>
  <dxfs count="0"/>
  <tableStyles count="0" defaultTableStyle="TableStyleMedium2" defaultPivotStyle="PivotStyleLight16"/>
  <colors>
    <mruColors>
      <color rgb="FFFCC4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0FCBC-3718-4172-818D-59AB01175906}">
  <sheetPr codeName="Sheet1"/>
  <dimension ref="A1:N149"/>
  <sheetViews>
    <sheetView tabSelected="1" view="pageBreakPreview" zoomScale="110" zoomScaleNormal="100" zoomScaleSheetLayoutView="110" workbookViewId="0">
      <selection activeCell="C6" sqref="C6"/>
    </sheetView>
  </sheetViews>
  <sheetFormatPr defaultColWidth="9" defaultRowHeight="18" customHeight="1" x14ac:dyDescent="0.5"/>
  <cols>
    <col min="1" max="2" width="2.85546875" style="82" customWidth="1"/>
    <col min="3" max="3" width="28.85546875" style="82" customWidth="1"/>
    <col min="4" max="4" width="10.5703125" style="85" customWidth="1"/>
    <col min="5" max="5" width="1.140625" style="85" customWidth="1"/>
    <col min="6" max="6" width="13.42578125" style="85" customWidth="1"/>
    <col min="7" max="7" width="0.85546875" style="85" customWidth="1"/>
    <col min="8" max="8" width="13.42578125" style="85" customWidth="1"/>
    <col min="9" max="9" width="0.85546875" style="82" customWidth="1"/>
    <col min="10" max="10" width="13.140625" style="28" customWidth="1"/>
    <col min="11" max="11" width="1" style="28" customWidth="1"/>
    <col min="12" max="12" width="14" style="28" customWidth="1"/>
    <col min="13" max="13" width="14.5703125" style="83" bestFit="1" customWidth="1"/>
    <col min="14" max="14" width="15.140625" style="84" bestFit="1" customWidth="1"/>
    <col min="15" max="256" width="9.140625" style="83"/>
    <col min="257" max="258" width="2.85546875" style="83" customWidth="1"/>
    <col min="259" max="259" width="47.42578125" style="83" customWidth="1"/>
    <col min="260" max="260" width="10.5703125" style="83" bestFit="1" customWidth="1"/>
    <col min="261" max="261" width="0.85546875" style="83" customWidth="1"/>
    <col min="262" max="262" width="23.85546875" style="83" bestFit="1" customWidth="1"/>
    <col min="263" max="263" width="0.85546875" style="83" customWidth="1"/>
    <col min="264" max="264" width="24.5703125" style="83" customWidth="1"/>
    <col min="265" max="265" width="0.85546875" style="83" customWidth="1"/>
    <col min="266" max="266" width="22.85546875" style="83" customWidth="1"/>
    <col min="267" max="267" width="1" style="83" customWidth="1"/>
    <col min="268" max="268" width="23.5703125" style="83" customWidth="1"/>
    <col min="269" max="269" width="9.140625" style="83"/>
    <col min="270" max="270" width="15.140625" style="83" bestFit="1" customWidth="1"/>
    <col min="271" max="512" width="9.140625" style="83"/>
    <col min="513" max="514" width="2.85546875" style="83" customWidth="1"/>
    <col min="515" max="515" width="47.42578125" style="83" customWidth="1"/>
    <col min="516" max="516" width="10.5703125" style="83" bestFit="1" customWidth="1"/>
    <col min="517" max="517" width="0.85546875" style="83" customWidth="1"/>
    <col min="518" max="518" width="23.85546875" style="83" bestFit="1" customWidth="1"/>
    <col min="519" max="519" width="0.85546875" style="83" customWidth="1"/>
    <col min="520" max="520" width="24.5703125" style="83" customWidth="1"/>
    <col min="521" max="521" width="0.85546875" style="83" customWidth="1"/>
    <col min="522" max="522" width="22.85546875" style="83" customWidth="1"/>
    <col min="523" max="523" width="1" style="83" customWidth="1"/>
    <col min="524" max="524" width="23.5703125" style="83" customWidth="1"/>
    <col min="525" max="525" width="9.140625" style="83"/>
    <col min="526" max="526" width="15.140625" style="83" bestFit="1" customWidth="1"/>
    <col min="527" max="768" width="9.140625" style="83"/>
    <col min="769" max="770" width="2.85546875" style="83" customWidth="1"/>
    <col min="771" max="771" width="47.42578125" style="83" customWidth="1"/>
    <col min="772" max="772" width="10.5703125" style="83" bestFit="1" customWidth="1"/>
    <col min="773" max="773" width="0.85546875" style="83" customWidth="1"/>
    <col min="774" max="774" width="23.85546875" style="83" bestFit="1" customWidth="1"/>
    <col min="775" max="775" width="0.85546875" style="83" customWidth="1"/>
    <col min="776" max="776" width="24.5703125" style="83" customWidth="1"/>
    <col min="777" max="777" width="0.85546875" style="83" customWidth="1"/>
    <col min="778" max="778" width="22.85546875" style="83" customWidth="1"/>
    <col min="779" max="779" width="1" style="83" customWidth="1"/>
    <col min="780" max="780" width="23.5703125" style="83" customWidth="1"/>
    <col min="781" max="781" width="9.140625" style="83"/>
    <col min="782" max="782" width="15.140625" style="83" bestFit="1" customWidth="1"/>
    <col min="783" max="1024" width="9.140625" style="83"/>
    <col min="1025" max="1026" width="2.85546875" style="83" customWidth="1"/>
    <col min="1027" max="1027" width="47.42578125" style="83" customWidth="1"/>
    <col min="1028" max="1028" width="10.5703125" style="83" bestFit="1" customWidth="1"/>
    <col min="1029" max="1029" width="0.85546875" style="83" customWidth="1"/>
    <col min="1030" max="1030" width="23.85546875" style="83" bestFit="1" customWidth="1"/>
    <col min="1031" max="1031" width="0.85546875" style="83" customWidth="1"/>
    <col min="1032" max="1032" width="24.5703125" style="83" customWidth="1"/>
    <col min="1033" max="1033" width="0.85546875" style="83" customWidth="1"/>
    <col min="1034" max="1034" width="22.85546875" style="83" customWidth="1"/>
    <col min="1035" max="1035" width="1" style="83" customWidth="1"/>
    <col min="1036" max="1036" width="23.5703125" style="83" customWidth="1"/>
    <col min="1037" max="1037" width="9.140625" style="83"/>
    <col min="1038" max="1038" width="15.140625" style="83" bestFit="1" customWidth="1"/>
    <col min="1039" max="1280" width="9.140625" style="83"/>
    <col min="1281" max="1282" width="2.85546875" style="83" customWidth="1"/>
    <col min="1283" max="1283" width="47.42578125" style="83" customWidth="1"/>
    <col min="1284" max="1284" width="10.5703125" style="83" bestFit="1" customWidth="1"/>
    <col min="1285" max="1285" width="0.85546875" style="83" customWidth="1"/>
    <col min="1286" max="1286" width="23.85546875" style="83" bestFit="1" customWidth="1"/>
    <col min="1287" max="1287" width="0.85546875" style="83" customWidth="1"/>
    <col min="1288" max="1288" width="24.5703125" style="83" customWidth="1"/>
    <col min="1289" max="1289" width="0.85546875" style="83" customWidth="1"/>
    <col min="1290" max="1290" width="22.85546875" style="83" customWidth="1"/>
    <col min="1291" max="1291" width="1" style="83" customWidth="1"/>
    <col min="1292" max="1292" width="23.5703125" style="83" customWidth="1"/>
    <col min="1293" max="1293" width="9.140625" style="83"/>
    <col min="1294" max="1294" width="15.140625" style="83" bestFit="1" customWidth="1"/>
    <col min="1295" max="1536" width="9.140625" style="83"/>
    <col min="1537" max="1538" width="2.85546875" style="83" customWidth="1"/>
    <col min="1539" max="1539" width="47.42578125" style="83" customWidth="1"/>
    <col min="1540" max="1540" width="10.5703125" style="83" bestFit="1" customWidth="1"/>
    <col min="1541" max="1541" width="0.85546875" style="83" customWidth="1"/>
    <col min="1542" max="1542" width="23.85546875" style="83" bestFit="1" customWidth="1"/>
    <col min="1543" max="1543" width="0.85546875" style="83" customWidth="1"/>
    <col min="1544" max="1544" width="24.5703125" style="83" customWidth="1"/>
    <col min="1545" max="1545" width="0.85546875" style="83" customWidth="1"/>
    <col min="1546" max="1546" width="22.85546875" style="83" customWidth="1"/>
    <col min="1547" max="1547" width="1" style="83" customWidth="1"/>
    <col min="1548" max="1548" width="23.5703125" style="83" customWidth="1"/>
    <col min="1549" max="1549" width="9.140625" style="83"/>
    <col min="1550" max="1550" width="15.140625" style="83" bestFit="1" customWidth="1"/>
    <col min="1551" max="1792" width="9.140625" style="83"/>
    <col min="1793" max="1794" width="2.85546875" style="83" customWidth="1"/>
    <col min="1795" max="1795" width="47.42578125" style="83" customWidth="1"/>
    <col min="1796" max="1796" width="10.5703125" style="83" bestFit="1" customWidth="1"/>
    <col min="1797" max="1797" width="0.85546875" style="83" customWidth="1"/>
    <col min="1798" max="1798" width="23.85546875" style="83" bestFit="1" customWidth="1"/>
    <col min="1799" max="1799" width="0.85546875" style="83" customWidth="1"/>
    <col min="1800" max="1800" width="24.5703125" style="83" customWidth="1"/>
    <col min="1801" max="1801" width="0.85546875" style="83" customWidth="1"/>
    <col min="1802" max="1802" width="22.85546875" style="83" customWidth="1"/>
    <col min="1803" max="1803" width="1" style="83" customWidth="1"/>
    <col min="1804" max="1804" width="23.5703125" style="83" customWidth="1"/>
    <col min="1805" max="1805" width="9.140625" style="83"/>
    <col min="1806" max="1806" width="15.140625" style="83" bestFit="1" customWidth="1"/>
    <col min="1807" max="2048" width="9.140625" style="83"/>
    <col min="2049" max="2050" width="2.85546875" style="83" customWidth="1"/>
    <col min="2051" max="2051" width="47.42578125" style="83" customWidth="1"/>
    <col min="2052" max="2052" width="10.5703125" style="83" bestFit="1" customWidth="1"/>
    <col min="2053" max="2053" width="0.85546875" style="83" customWidth="1"/>
    <col min="2054" max="2054" width="23.85546875" style="83" bestFit="1" customWidth="1"/>
    <col min="2055" max="2055" width="0.85546875" style="83" customWidth="1"/>
    <col min="2056" max="2056" width="24.5703125" style="83" customWidth="1"/>
    <col min="2057" max="2057" width="0.85546875" style="83" customWidth="1"/>
    <col min="2058" max="2058" width="22.85546875" style="83" customWidth="1"/>
    <col min="2059" max="2059" width="1" style="83" customWidth="1"/>
    <col min="2060" max="2060" width="23.5703125" style="83" customWidth="1"/>
    <col min="2061" max="2061" width="9.140625" style="83"/>
    <col min="2062" max="2062" width="15.140625" style="83" bestFit="1" customWidth="1"/>
    <col min="2063" max="2304" width="9.140625" style="83"/>
    <col min="2305" max="2306" width="2.85546875" style="83" customWidth="1"/>
    <col min="2307" max="2307" width="47.42578125" style="83" customWidth="1"/>
    <col min="2308" max="2308" width="10.5703125" style="83" bestFit="1" customWidth="1"/>
    <col min="2309" max="2309" width="0.85546875" style="83" customWidth="1"/>
    <col min="2310" max="2310" width="23.85546875" style="83" bestFit="1" customWidth="1"/>
    <col min="2311" max="2311" width="0.85546875" style="83" customWidth="1"/>
    <col min="2312" max="2312" width="24.5703125" style="83" customWidth="1"/>
    <col min="2313" max="2313" width="0.85546875" style="83" customWidth="1"/>
    <col min="2314" max="2314" width="22.85546875" style="83" customWidth="1"/>
    <col min="2315" max="2315" width="1" style="83" customWidth="1"/>
    <col min="2316" max="2316" width="23.5703125" style="83" customWidth="1"/>
    <col min="2317" max="2317" width="9.140625" style="83"/>
    <col min="2318" max="2318" width="15.140625" style="83" bestFit="1" customWidth="1"/>
    <col min="2319" max="2560" width="9.140625" style="83"/>
    <col min="2561" max="2562" width="2.85546875" style="83" customWidth="1"/>
    <col min="2563" max="2563" width="47.42578125" style="83" customWidth="1"/>
    <col min="2564" max="2564" width="10.5703125" style="83" bestFit="1" customWidth="1"/>
    <col min="2565" max="2565" width="0.85546875" style="83" customWidth="1"/>
    <col min="2566" max="2566" width="23.85546875" style="83" bestFit="1" customWidth="1"/>
    <col min="2567" max="2567" width="0.85546875" style="83" customWidth="1"/>
    <col min="2568" max="2568" width="24.5703125" style="83" customWidth="1"/>
    <col min="2569" max="2569" width="0.85546875" style="83" customWidth="1"/>
    <col min="2570" max="2570" width="22.85546875" style="83" customWidth="1"/>
    <col min="2571" max="2571" width="1" style="83" customWidth="1"/>
    <col min="2572" max="2572" width="23.5703125" style="83" customWidth="1"/>
    <col min="2573" max="2573" width="9.140625" style="83"/>
    <col min="2574" max="2574" width="15.140625" style="83" bestFit="1" customWidth="1"/>
    <col min="2575" max="2816" width="9.140625" style="83"/>
    <col min="2817" max="2818" width="2.85546875" style="83" customWidth="1"/>
    <col min="2819" max="2819" width="47.42578125" style="83" customWidth="1"/>
    <col min="2820" max="2820" width="10.5703125" style="83" bestFit="1" customWidth="1"/>
    <col min="2821" max="2821" width="0.85546875" style="83" customWidth="1"/>
    <col min="2822" max="2822" width="23.85546875" style="83" bestFit="1" customWidth="1"/>
    <col min="2823" max="2823" width="0.85546875" style="83" customWidth="1"/>
    <col min="2824" max="2824" width="24.5703125" style="83" customWidth="1"/>
    <col min="2825" max="2825" width="0.85546875" style="83" customWidth="1"/>
    <col min="2826" max="2826" width="22.85546875" style="83" customWidth="1"/>
    <col min="2827" max="2827" width="1" style="83" customWidth="1"/>
    <col min="2828" max="2828" width="23.5703125" style="83" customWidth="1"/>
    <col min="2829" max="2829" width="9.140625" style="83"/>
    <col min="2830" max="2830" width="15.140625" style="83" bestFit="1" customWidth="1"/>
    <col min="2831" max="3072" width="9.140625" style="83"/>
    <col min="3073" max="3074" width="2.85546875" style="83" customWidth="1"/>
    <col min="3075" max="3075" width="47.42578125" style="83" customWidth="1"/>
    <col min="3076" max="3076" width="10.5703125" style="83" bestFit="1" customWidth="1"/>
    <col min="3077" max="3077" width="0.85546875" style="83" customWidth="1"/>
    <col min="3078" max="3078" width="23.85546875" style="83" bestFit="1" customWidth="1"/>
    <col min="3079" max="3079" width="0.85546875" style="83" customWidth="1"/>
    <col min="3080" max="3080" width="24.5703125" style="83" customWidth="1"/>
    <col min="3081" max="3081" width="0.85546875" style="83" customWidth="1"/>
    <col min="3082" max="3082" width="22.85546875" style="83" customWidth="1"/>
    <col min="3083" max="3083" width="1" style="83" customWidth="1"/>
    <col min="3084" max="3084" width="23.5703125" style="83" customWidth="1"/>
    <col min="3085" max="3085" width="9.140625" style="83"/>
    <col min="3086" max="3086" width="15.140625" style="83" bestFit="1" customWidth="1"/>
    <col min="3087" max="3328" width="9.140625" style="83"/>
    <col min="3329" max="3330" width="2.85546875" style="83" customWidth="1"/>
    <col min="3331" max="3331" width="47.42578125" style="83" customWidth="1"/>
    <col min="3332" max="3332" width="10.5703125" style="83" bestFit="1" customWidth="1"/>
    <col min="3333" max="3333" width="0.85546875" style="83" customWidth="1"/>
    <col min="3334" max="3334" width="23.85546875" style="83" bestFit="1" customWidth="1"/>
    <col min="3335" max="3335" width="0.85546875" style="83" customWidth="1"/>
    <col min="3336" max="3336" width="24.5703125" style="83" customWidth="1"/>
    <col min="3337" max="3337" width="0.85546875" style="83" customWidth="1"/>
    <col min="3338" max="3338" width="22.85546875" style="83" customWidth="1"/>
    <col min="3339" max="3339" width="1" style="83" customWidth="1"/>
    <col min="3340" max="3340" width="23.5703125" style="83" customWidth="1"/>
    <col min="3341" max="3341" width="9.140625" style="83"/>
    <col min="3342" max="3342" width="15.140625" style="83" bestFit="1" customWidth="1"/>
    <col min="3343" max="3584" width="9.140625" style="83"/>
    <col min="3585" max="3586" width="2.85546875" style="83" customWidth="1"/>
    <col min="3587" max="3587" width="47.42578125" style="83" customWidth="1"/>
    <col min="3588" max="3588" width="10.5703125" style="83" bestFit="1" customWidth="1"/>
    <col min="3589" max="3589" width="0.85546875" style="83" customWidth="1"/>
    <col min="3590" max="3590" width="23.85546875" style="83" bestFit="1" customWidth="1"/>
    <col min="3591" max="3591" width="0.85546875" style="83" customWidth="1"/>
    <col min="3592" max="3592" width="24.5703125" style="83" customWidth="1"/>
    <col min="3593" max="3593" width="0.85546875" style="83" customWidth="1"/>
    <col min="3594" max="3594" width="22.85546875" style="83" customWidth="1"/>
    <col min="3595" max="3595" width="1" style="83" customWidth="1"/>
    <col min="3596" max="3596" width="23.5703125" style="83" customWidth="1"/>
    <col min="3597" max="3597" width="9.140625" style="83"/>
    <col min="3598" max="3598" width="15.140625" style="83" bestFit="1" customWidth="1"/>
    <col min="3599" max="3840" width="9.140625" style="83"/>
    <col min="3841" max="3842" width="2.85546875" style="83" customWidth="1"/>
    <col min="3843" max="3843" width="47.42578125" style="83" customWidth="1"/>
    <col min="3844" max="3844" width="10.5703125" style="83" bestFit="1" customWidth="1"/>
    <col min="3845" max="3845" width="0.85546875" style="83" customWidth="1"/>
    <col min="3846" max="3846" width="23.85546875" style="83" bestFit="1" customWidth="1"/>
    <col min="3847" max="3847" width="0.85546875" style="83" customWidth="1"/>
    <col min="3848" max="3848" width="24.5703125" style="83" customWidth="1"/>
    <col min="3849" max="3849" width="0.85546875" style="83" customWidth="1"/>
    <col min="3850" max="3850" width="22.85546875" style="83" customWidth="1"/>
    <col min="3851" max="3851" width="1" style="83" customWidth="1"/>
    <col min="3852" max="3852" width="23.5703125" style="83" customWidth="1"/>
    <col min="3853" max="3853" width="9.140625" style="83"/>
    <col min="3854" max="3854" width="15.140625" style="83" bestFit="1" customWidth="1"/>
    <col min="3855" max="4096" width="9.140625" style="83"/>
    <col min="4097" max="4098" width="2.85546875" style="83" customWidth="1"/>
    <col min="4099" max="4099" width="47.42578125" style="83" customWidth="1"/>
    <col min="4100" max="4100" width="10.5703125" style="83" bestFit="1" customWidth="1"/>
    <col min="4101" max="4101" width="0.85546875" style="83" customWidth="1"/>
    <col min="4102" max="4102" width="23.85546875" style="83" bestFit="1" customWidth="1"/>
    <col min="4103" max="4103" width="0.85546875" style="83" customWidth="1"/>
    <col min="4104" max="4104" width="24.5703125" style="83" customWidth="1"/>
    <col min="4105" max="4105" width="0.85546875" style="83" customWidth="1"/>
    <col min="4106" max="4106" width="22.85546875" style="83" customWidth="1"/>
    <col min="4107" max="4107" width="1" style="83" customWidth="1"/>
    <col min="4108" max="4108" width="23.5703125" style="83" customWidth="1"/>
    <col min="4109" max="4109" width="9.140625" style="83"/>
    <col min="4110" max="4110" width="15.140625" style="83" bestFit="1" customWidth="1"/>
    <col min="4111" max="4352" width="9.140625" style="83"/>
    <col min="4353" max="4354" width="2.85546875" style="83" customWidth="1"/>
    <col min="4355" max="4355" width="47.42578125" style="83" customWidth="1"/>
    <col min="4356" max="4356" width="10.5703125" style="83" bestFit="1" customWidth="1"/>
    <col min="4357" max="4357" width="0.85546875" style="83" customWidth="1"/>
    <col min="4358" max="4358" width="23.85546875" style="83" bestFit="1" customWidth="1"/>
    <col min="4359" max="4359" width="0.85546875" style="83" customWidth="1"/>
    <col min="4360" max="4360" width="24.5703125" style="83" customWidth="1"/>
    <col min="4361" max="4361" width="0.85546875" style="83" customWidth="1"/>
    <col min="4362" max="4362" width="22.85546875" style="83" customWidth="1"/>
    <col min="4363" max="4363" width="1" style="83" customWidth="1"/>
    <col min="4364" max="4364" width="23.5703125" style="83" customWidth="1"/>
    <col min="4365" max="4365" width="9.140625" style="83"/>
    <col min="4366" max="4366" width="15.140625" style="83" bestFit="1" customWidth="1"/>
    <col min="4367" max="4608" width="9.140625" style="83"/>
    <col min="4609" max="4610" width="2.85546875" style="83" customWidth="1"/>
    <col min="4611" max="4611" width="47.42578125" style="83" customWidth="1"/>
    <col min="4612" max="4612" width="10.5703125" style="83" bestFit="1" customWidth="1"/>
    <col min="4613" max="4613" width="0.85546875" style="83" customWidth="1"/>
    <col min="4614" max="4614" width="23.85546875" style="83" bestFit="1" customWidth="1"/>
    <col min="4615" max="4615" width="0.85546875" style="83" customWidth="1"/>
    <col min="4616" max="4616" width="24.5703125" style="83" customWidth="1"/>
    <col min="4617" max="4617" width="0.85546875" style="83" customWidth="1"/>
    <col min="4618" max="4618" width="22.85546875" style="83" customWidth="1"/>
    <col min="4619" max="4619" width="1" style="83" customWidth="1"/>
    <col min="4620" max="4620" width="23.5703125" style="83" customWidth="1"/>
    <col min="4621" max="4621" width="9.140625" style="83"/>
    <col min="4622" max="4622" width="15.140625" style="83" bestFit="1" customWidth="1"/>
    <col min="4623" max="4864" width="9.140625" style="83"/>
    <col min="4865" max="4866" width="2.85546875" style="83" customWidth="1"/>
    <col min="4867" max="4867" width="47.42578125" style="83" customWidth="1"/>
    <col min="4868" max="4868" width="10.5703125" style="83" bestFit="1" customWidth="1"/>
    <col min="4869" max="4869" width="0.85546875" style="83" customWidth="1"/>
    <col min="4870" max="4870" width="23.85546875" style="83" bestFit="1" customWidth="1"/>
    <col min="4871" max="4871" width="0.85546875" style="83" customWidth="1"/>
    <col min="4872" max="4872" width="24.5703125" style="83" customWidth="1"/>
    <col min="4873" max="4873" width="0.85546875" style="83" customWidth="1"/>
    <col min="4874" max="4874" width="22.85546875" style="83" customWidth="1"/>
    <col min="4875" max="4875" width="1" style="83" customWidth="1"/>
    <col min="4876" max="4876" width="23.5703125" style="83" customWidth="1"/>
    <col min="4877" max="4877" width="9.140625" style="83"/>
    <col min="4878" max="4878" width="15.140625" style="83" bestFit="1" customWidth="1"/>
    <col min="4879" max="5120" width="9.140625" style="83"/>
    <col min="5121" max="5122" width="2.85546875" style="83" customWidth="1"/>
    <col min="5123" max="5123" width="47.42578125" style="83" customWidth="1"/>
    <col min="5124" max="5124" width="10.5703125" style="83" bestFit="1" customWidth="1"/>
    <col min="5125" max="5125" width="0.85546875" style="83" customWidth="1"/>
    <col min="5126" max="5126" width="23.85546875" style="83" bestFit="1" customWidth="1"/>
    <col min="5127" max="5127" width="0.85546875" style="83" customWidth="1"/>
    <col min="5128" max="5128" width="24.5703125" style="83" customWidth="1"/>
    <col min="5129" max="5129" width="0.85546875" style="83" customWidth="1"/>
    <col min="5130" max="5130" width="22.85546875" style="83" customWidth="1"/>
    <col min="5131" max="5131" width="1" style="83" customWidth="1"/>
    <col min="5132" max="5132" width="23.5703125" style="83" customWidth="1"/>
    <col min="5133" max="5133" width="9.140625" style="83"/>
    <col min="5134" max="5134" width="15.140625" style="83" bestFit="1" customWidth="1"/>
    <col min="5135" max="5376" width="9.140625" style="83"/>
    <col min="5377" max="5378" width="2.85546875" style="83" customWidth="1"/>
    <col min="5379" max="5379" width="47.42578125" style="83" customWidth="1"/>
    <col min="5380" max="5380" width="10.5703125" style="83" bestFit="1" customWidth="1"/>
    <col min="5381" max="5381" width="0.85546875" style="83" customWidth="1"/>
    <col min="5382" max="5382" width="23.85546875" style="83" bestFit="1" customWidth="1"/>
    <col min="5383" max="5383" width="0.85546875" style="83" customWidth="1"/>
    <col min="5384" max="5384" width="24.5703125" style="83" customWidth="1"/>
    <col min="5385" max="5385" width="0.85546875" style="83" customWidth="1"/>
    <col min="5386" max="5386" width="22.85546875" style="83" customWidth="1"/>
    <col min="5387" max="5387" width="1" style="83" customWidth="1"/>
    <col min="5388" max="5388" width="23.5703125" style="83" customWidth="1"/>
    <col min="5389" max="5389" width="9.140625" style="83"/>
    <col min="5390" max="5390" width="15.140625" style="83" bestFit="1" customWidth="1"/>
    <col min="5391" max="5632" width="9.140625" style="83"/>
    <col min="5633" max="5634" width="2.85546875" style="83" customWidth="1"/>
    <col min="5635" max="5635" width="47.42578125" style="83" customWidth="1"/>
    <col min="5636" max="5636" width="10.5703125" style="83" bestFit="1" customWidth="1"/>
    <col min="5637" max="5637" width="0.85546875" style="83" customWidth="1"/>
    <col min="5638" max="5638" width="23.85546875" style="83" bestFit="1" customWidth="1"/>
    <col min="5639" max="5639" width="0.85546875" style="83" customWidth="1"/>
    <col min="5640" max="5640" width="24.5703125" style="83" customWidth="1"/>
    <col min="5641" max="5641" width="0.85546875" style="83" customWidth="1"/>
    <col min="5642" max="5642" width="22.85546875" style="83" customWidth="1"/>
    <col min="5643" max="5643" width="1" style="83" customWidth="1"/>
    <col min="5644" max="5644" width="23.5703125" style="83" customWidth="1"/>
    <col min="5645" max="5645" width="9.140625" style="83"/>
    <col min="5646" max="5646" width="15.140625" style="83" bestFit="1" customWidth="1"/>
    <col min="5647" max="5888" width="9.140625" style="83"/>
    <col min="5889" max="5890" width="2.85546875" style="83" customWidth="1"/>
    <col min="5891" max="5891" width="47.42578125" style="83" customWidth="1"/>
    <col min="5892" max="5892" width="10.5703125" style="83" bestFit="1" customWidth="1"/>
    <col min="5893" max="5893" width="0.85546875" style="83" customWidth="1"/>
    <col min="5894" max="5894" width="23.85546875" style="83" bestFit="1" customWidth="1"/>
    <col min="5895" max="5895" width="0.85546875" style="83" customWidth="1"/>
    <col min="5896" max="5896" width="24.5703125" style="83" customWidth="1"/>
    <col min="5897" max="5897" width="0.85546875" style="83" customWidth="1"/>
    <col min="5898" max="5898" width="22.85546875" style="83" customWidth="1"/>
    <col min="5899" max="5899" width="1" style="83" customWidth="1"/>
    <col min="5900" max="5900" width="23.5703125" style="83" customWidth="1"/>
    <col min="5901" max="5901" width="9.140625" style="83"/>
    <col min="5902" max="5902" width="15.140625" style="83" bestFit="1" customWidth="1"/>
    <col min="5903" max="6144" width="9.140625" style="83"/>
    <col min="6145" max="6146" width="2.85546875" style="83" customWidth="1"/>
    <col min="6147" max="6147" width="47.42578125" style="83" customWidth="1"/>
    <col min="6148" max="6148" width="10.5703125" style="83" bestFit="1" customWidth="1"/>
    <col min="6149" max="6149" width="0.85546875" style="83" customWidth="1"/>
    <col min="6150" max="6150" width="23.85546875" style="83" bestFit="1" customWidth="1"/>
    <col min="6151" max="6151" width="0.85546875" style="83" customWidth="1"/>
    <col min="6152" max="6152" width="24.5703125" style="83" customWidth="1"/>
    <col min="6153" max="6153" width="0.85546875" style="83" customWidth="1"/>
    <col min="6154" max="6154" width="22.85546875" style="83" customWidth="1"/>
    <col min="6155" max="6155" width="1" style="83" customWidth="1"/>
    <col min="6156" max="6156" width="23.5703125" style="83" customWidth="1"/>
    <col min="6157" max="6157" width="9.140625" style="83"/>
    <col min="6158" max="6158" width="15.140625" style="83" bestFit="1" customWidth="1"/>
    <col min="6159" max="6400" width="9.140625" style="83"/>
    <col min="6401" max="6402" width="2.85546875" style="83" customWidth="1"/>
    <col min="6403" max="6403" width="47.42578125" style="83" customWidth="1"/>
    <col min="6404" max="6404" width="10.5703125" style="83" bestFit="1" customWidth="1"/>
    <col min="6405" max="6405" width="0.85546875" style="83" customWidth="1"/>
    <col min="6406" max="6406" width="23.85546875" style="83" bestFit="1" customWidth="1"/>
    <col min="6407" max="6407" width="0.85546875" style="83" customWidth="1"/>
    <col min="6408" max="6408" width="24.5703125" style="83" customWidth="1"/>
    <col min="6409" max="6409" width="0.85546875" style="83" customWidth="1"/>
    <col min="6410" max="6410" width="22.85546875" style="83" customWidth="1"/>
    <col min="6411" max="6411" width="1" style="83" customWidth="1"/>
    <col min="6412" max="6412" width="23.5703125" style="83" customWidth="1"/>
    <col min="6413" max="6413" width="9.140625" style="83"/>
    <col min="6414" max="6414" width="15.140625" style="83" bestFit="1" customWidth="1"/>
    <col min="6415" max="6656" width="9.140625" style="83"/>
    <col min="6657" max="6658" width="2.85546875" style="83" customWidth="1"/>
    <col min="6659" max="6659" width="47.42578125" style="83" customWidth="1"/>
    <col min="6660" max="6660" width="10.5703125" style="83" bestFit="1" customWidth="1"/>
    <col min="6661" max="6661" width="0.85546875" style="83" customWidth="1"/>
    <col min="6662" max="6662" width="23.85546875" style="83" bestFit="1" customWidth="1"/>
    <col min="6663" max="6663" width="0.85546875" style="83" customWidth="1"/>
    <col min="6664" max="6664" width="24.5703125" style="83" customWidth="1"/>
    <col min="6665" max="6665" width="0.85546875" style="83" customWidth="1"/>
    <col min="6666" max="6666" width="22.85546875" style="83" customWidth="1"/>
    <col min="6667" max="6667" width="1" style="83" customWidth="1"/>
    <col min="6668" max="6668" width="23.5703125" style="83" customWidth="1"/>
    <col min="6669" max="6669" width="9.140625" style="83"/>
    <col min="6670" max="6670" width="15.140625" style="83" bestFit="1" customWidth="1"/>
    <col min="6671" max="6912" width="9.140625" style="83"/>
    <col min="6913" max="6914" width="2.85546875" style="83" customWidth="1"/>
    <col min="6915" max="6915" width="47.42578125" style="83" customWidth="1"/>
    <col min="6916" max="6916" width="10.5703125" style="83" bestFit="1" customWidth="1"/>
    <col min="6917" max="6917" width="0.85546875" style="83" customWidth="1"/>
    <col min="6918" max="6918" width="23.85546875" style="83" bestFit="1" customWidth="1"/>
    <col min="6919" max="6919" width="0.85546875" style="83" customWidth="1"/>
    <col min="6920" max="6920" width="24.5703125" style="83" customWidth="1"/>
    <col min="6921" max="6921" width="0.85546875" style="83" customWidth="1"/>
    <col min="6922" max="6922" width="22.85546875" style="83" customWidth="1"/>
    <col min="6923" max="6923" width="1" style="83" customWidth="1"/>
    <col min="6924" max="6924" width="23.5703125" style="83" customWidth="1"/>
    <col min="6925" max="6925" width="9.140625" style="83"/>
    <col min="6926" max="6926" width="15.140625" style="83" bestFit="1" customWidth="1"/>
    <col min="6927" max="7168" width="9.140625" style="83"/>
    <col min="7169" max="7170" width="2.85546875" style="83" customWidth="1"/>
    <col min="7171" max="7171" width="47.42578125" style="83" customWidth="1"/>
    <col min="7172" max="7172" width="10.5703125" style="83" bestFit="1" customWidth="1"/>
    <col min="7173" max="7173" width="0.85546875" style="83" customWidth="1"/>
    <col min="7174" max="7174" width="23.85546875" style="83" bestFit="1" customWidth="1"/>
    <col min="7175" max="7175" width="0.85546875" style="83" customWidth="1"/>
    <col min="7176" max="7176" width="24.5703125" style="83" customWidth="1"/>
    <col min="7177" max="7177" width="0.85546875" style="83" customWidth="1"/>
    <col min="7178" max="7178" width="22.85546875" style="83" customWidth="1"/>
    <col min="7179" max="7179" width="1" style="83" customWidth="1"/>
    <col min="7180" max="7180" width="23.5703125" style="83" customWidth="1"/>
    <col min="7181" max="7181" width="9.140625" style="83"/>
    <col min="7182" max="7182" width="15.140625" style="83" bestFit="1" customWidth="1"/>
    <col min="7183" max="7424" width="9.140625" style="83"/>
    <col min="7425" max="7426" width="2.85546875" style="83" customWidth="1"/>
    <col min="7427" max="7427" width="47.42578125" style="83" customWidth="1"/>
    <col min="7428" max="7428" width="10.5703125" style="83" bestFit="1" customWidth="1"/>
    <col min="7429" max="7429" width="0.85546875" style="83" customWidth="1"/>
    <col min="7430" max="7430" width="23.85546875" style="83" bestFit="1" customWidth="1"/>
    <col min="7431" max="7431" width="0.85546875" style="83" customWidth="1"/>
    <col min="7432" max="7432" width="24.5703125" style="83" customWidth="1"/>
    <col min="7433" max="7433" width="0.85546875" style="83" customWidth="1"/>
    <col min="7434" max="7434" width="22.85546875" style="83" customWidth="1"/>
    <col min="7435" max="7435" width="1" style="83" customWidth="1"/>
    <col min="7436" max="7436" width="23.5703125" style="83" customWidth="1"/>
    <col min="7437" max="7437" width="9.140625" style="83"/>
    <col min="7438" max="7438" width="15.140625" style="83" bestFit="1" customWidth="1"/>
    <col min="7439" max="7680" width="9.140625" style="83"/>
    <col min="7681" max="7682" width="2.85546875" style="83" customWidth="1"/>
    <col min="7683" max="7683" width="47.42578125" style="83" customWidth="1"/>
    <col min="7684" max="7684" width="10.5703125" style="83" bestFit="1" customWidth="1"/>
    <col min="7685" max="7685" width="0.85546875" style="83" customWidth="1"/>
    <col min="7686" max="7686" width="23.85546875" style="83" bestFit="1" customWidth="1"/>
    <col min="7687" max="7687" width="0.85546875" style="83" customWidth="1"/>
    <col min="7688" max="7688" width="24.5703125" style="83" customWidth="1"/>
    <col min="7689" max="7689" width="0.85546875" style="83" customWidth="1"/>
    <col min="7690" max="7690" width="22.85546875" style="83" customWidth="1"/>
    <col min="7691" max="7691" width="1" style="83" customWidth="1"/>
    <col min="7692" max="7692" width="23.5703125" style="83" customWidth="1"/>
    <col min="7693" max="7693" width="9.140625" style="83"/>
    <col min="7694" max="7694" width="15.140625" style="83" bestFit="1" customWidth="1"/>
    <col min="7695" max="7936" width="9.140625" style="83"/>
    <col min="7937" max="7938" width="2.85546875" style="83" customWidth="1"/>
    <col min="7939" max="7939" width="47.42578125" style="83" customWidth="1"/>
    <col min="7940" max="7940" width="10.5703125" style="83" bestFit="1" customWidth="1"/>
    <col min="7941" max="7941" width="0.85546875" style="83" customWidth="1"/>
    <col min="7942" max="7942" width="23.85546875" style="83" bestFit="1" customWidth="1"/>
    <col min="7943" max="7943" width="0.85546875" style="83" customWidth="1"/>
    <col min="7944" max="7944" width="24.5703125" style="83" customWidth="1"/>
    <col min="7945" max="7945" width="0.85546875" style="83" customWidth="1"/>
    <col min="7946" max="7946" width="22.85546875" style="83" customWidth="1"/>
    <col min="7947" max="7947" width="1" style="83" customWidth="1"/>
    <col min="7948" max="7948" width="23.5703125" style="83" customWidth="1"/>
    <col min="7949" max="7949" width="9.140625" style="83"/>
    <col min="7950" max="7950" width="15.140625" style="83" bestFit="1" customWidth="1"/>
    <col min="7951" max="8192" width="9.140625" style="83"/>
    <col min="8193" max="8194" width="2.85546875" style="83" customWidth="1"/>
    <col min="8195" max="8195" width="47.42578125" style="83" customWidth="1"/>
    <col min="8196" max="8196" width="10.5703125" style="83" bestFit="1" customWidth="1"/>
    <col min="8197" max="8197" width="0.85546875" style="83" customWidth="1"/>
    <col min="8198" max="8198" width="23.85546875" style="83" bestFit="1" customWidth="1"/>
    <col min="8199" max="8199" width="0.85546875" style="83" customWidth="1"/>
    <col min="8200" max="8200" width="24.5703125" style="83" customWidth="1"/>
    <col min="8201" max="8201" width="0.85546875" style="83" customWidth="1"/>
    <col min="8202" max="8202" width="22.85546875" style="83" customWidth="1"/>
    <col min="8203" max="8203" width="1" style="83" customWidth="1"/>
    <col min="8204" max="8204" width="23.5703125" style="83" customWidth="1"/>
    <col min="8205" max="8205" width="9.140625" style="83"/>
    <col min="8206" max="8206" width="15.140625" style="83" bestFit="1" customWidth="1"/>
    <col min="8207" max="8448" width="9.140625" style="83"/>
    <col min="8449" max="8450" width="2.85546875" style="83" customWidth="1"/>
    <col min="8451" max="8451" width="47.42578125" style="83" customWidth="1"/>
    <col min="8452" max="8452" width="10.5703125" style="83" bestFit="1" customWidth="1"/>
    <col min="8453" max="8453" width="0.85546875" style="83" customWidth="1"/>
    <col min="8454" max="8454" width="23.85546875" style="83" bestFit="1" customWidth="1"/>
    <col min="8455" max="8455" width="0.85546875" style="83" customWidth="1"/>
    <col min="8456" max="8456" width="24.5703125" style="83" customWidth="1"/>
    <col min="8457" max="8457" width="0.85546875" style="83" customWidth="1"/>
    <col min="8458" max="8458" width="22.85546875" style="83" customWidth="1"/>
    <col min="8459" max="8459" width="1" style="83" customWidth="1"/>
    <col min="8460" max="8460" width="23.5703125" style="83" customWidth="1"/>
    <col min="8461" max="8461" width="9.140625" style="83"/>
    <col min="8462" max="8462" width="15.140625" style="83" bestFit="1" customWidth="1"/>
    <col min="8463" max="8704" width="9.140625" style="83"/>
    <col min="8705" max="8706" width="2.85546875" style="83" customWidth="1"/>
    <col min="8707" max="8707" width="47.42578125" style="83" customWidth="1"/>
    <col min="8708" max="8708" width="10.5703125" style="83" bestFit="1" customWidth="1"/>
    <col min="8709" max="8709" width="0.85546875" style="83" customWidth="1"/>
    <col min="8710" max="8710" width="23.85546875" style="83" bestFit="1" customWidth="1"/>
    <col min="8711" max="8711" width="0.85546875" style="83" customWidth="1"/>
    <col min="8712" max="8712" width="24.5703125" style="83" customWidth="1"/>
    <col min="8713" max="8713" width="0.85546875" style="83" customWidth="1"/>
    <col min="8714" max="8714" width="22.85546875" style="83" customWidth="1"/>
    <col min="8715" max="8715" width="1" style="83" customWidth="1"/>
    <col min="8716" max="8716" width="23.5703125" style="83" customWidth="1"/>
    <col min="8717" max="8717" width="9.140625" style="83"/>
    <col min="8718" max="8718" width="15.140625" style="83" bestFit="1" customWidth="1"/>
    <col min="8719" max="8960" width="9.140625" style="83"/>
    <col min="8961" max="8962" width="2.85546875" style="83" customWidth="1"/>
    <col min="8963" max="8963" width="47.42578125" style="83" customWidth="1"/>
    <col min="8964" max="8964" width="10.5703125" style="83" bestFit="1" customWidth="1"/>
    <col min="8965" max="8965" width="0.85546875" style="83" customWidth="1"/>
    <col min="8966" max="8966" width="23.85546875" style="83" bestFit="1" customWidth="1"/>
    <col min="8967" max="8967" width="0.85546875" style="83" customWidth="1"/>
    <col min="8968" max="8968" width="24.5703125" style="83" customWidth="1"/>
    <col min="8969" max="8969" width="0.85546875" style="83" customWidth="1"/>
    <col min="8970" max="8970" width="22.85546875" style="83" customWidth="1"/>
    <col min="8971" max="8971" width="1" style="83" customWidth="1"/>
    <col min="8972" max="8972" width="23.5703125" style="83" customWidth="1"/>
    <col min="8973" max="8973" width="9.140625" style="83"/>
    <col min="8974" max="8974" width="15.140625" style="83" bestFit="1" customWidth="1"/>
    <col min="8975" max="9216" width="9.140625" style="83"/>
    <col min="9217" max="9218" width="2.85546875" style="83" customWidth="1"/>
    <col min="9219" max="9219" width="47.42578125" style="83" customWidth="1"/>
    <col min="9220" max="9220" width="10.5703125" style="83" bestFit="1" customWidth="1"/>
    <col min="9221" max="9221" width="0.85546875" style="83" customWidth="1"/>
    <col min="9222" max="9222" width="23.85546875" style="83" bestFit="1" customWidth="1"/>
    <col min="9223" max="9223" width="0.85546875" style="83" customWidth="1"/>
    <col min="9224" max="9224" width="24.5703125" style="83" customWidth="1"/>
    <col min="9225" max="9225" width="0.85546875" style="83" customWidth="1"/>
    <col min="9226" max="9226" width="22.85546875" style="83" customWidth="1"/>
    <col min="9227" max="9227" width="1" style="83" customWidth="1"/>
    <col min="9228" max="9228" width="23.5703125" style="83" customWidth="1"/>
    <col min="9229" max="9229" width="9.140625" style="83"/>
    <col min="9230" max="9230" width="15.140625" style="83" bestFit="1" customWidth="1"/>
    <col min="9231" max="9472" width="9.140625" style="83"/>
    <col min="9473" max="9474" width="2.85546875" style="83" customWidth="1"/>
    <col min="9475" max="9475" width="47.42578125" style="83" customWidth="1"/>
    <col min="9476" max="9476" width="10.5703125" style="83" bestFit="1" customWidth="1"/>
    <col min="9477" max="9477" width="0.85546875" style="83" customWidth="1"/>
    <col min="9478" max="9478" width="23.85546875" style="83" bestFit="1" customWidth="1"/>
    <col min="9479" max="9479" width="0.85546875" style="83" customWidth="1"/>
    <col min="9480" max="9480" width="24.5703125" style="83" customWidth="1"/>
    <col min="9481" max="9481" width="0.85546875" style="83" customWidth="1"/>
    <col min="9482" max="9482" width="22.85546875" style="83" customWidth="1"/>
    <col min="9483" max="9483" width="1" style="83" customWidth="1"/>
    <col min="9484" max="9484" width="23.5703125" style="83" customWidth="1"/>
    <col min="9485" max="9485" width="9.140625" style="83"/>
    <col min="9486" max="9486" width="15.140625" style="83" bestFit="1" customWidth="1"/>
    <col min="9487" max="9728" width="9.140625" style="83"/>
    <col min="9729" max="9730" width="2.85546875" style="83" customWidth="1"/>
    <col min="9731" max="9731" width="47.42578125" style="83" customWidth="1"/>
    <col min="9732" max="9732" width="10.5703125" style="83" bestFit="1" customWidth="1"/>
    <col min="9733" max="9733" width="0.85546875" style="83" customWidth="1"/>
    <col min="9734" max="9734" width="23.85546875" style="83" bestFit="1" customWidth="1"/>
    <col min="9735" max="9735" width="0.85546875" style="83" customWidth="1"/>
    <col min="9736" max="9736" width="24.5703125" style="83" customWidth="1"/>
    <col min="9737" max="9737" width="0.85546875" style="83" customWidth="1"/>
    <col min="9738" max="9738" width="22.85546875" style="83" customWidth="1"/>
    <col min="9739" max="9739" width="1" style="83" customWidth="1"/>
    <col min="9740" max="9740" width="23.5703125" style="83" customWidth="1"/>
    <col min="9741" max="9741" width="9.140625" style="83"/>
    <col min="9742" max="9742" width="15.140625" style="83" bestFit="1" customWidth="1"/>
    <col min="9743" max="9984" width="9.140625" style="83"/>
    <col min="9985" max="9986" width="2.85546875" style="83" customWidth="1"/>
    <col min="9987" max="9987" width="47.42578125" style="83" customWidth="1"/>
    <col min="9988" max="9988" width="10.5703125" style="83" bestFit="1" customWidth="1"/>
    <col min="9989" max="9989" width="0.85546875" style="83" customWidth="1"/>
    <col min="9990" max="9990" width="23.85546875" style="83" bestFit="1" customWidth="1"/>
    <col min="9991" max="9991" width="0.85546875" style="83" customWidth="1"/>
    <col min="9992" max="9992" width="24.5703125" style="83" customWidth="1"/>
    <col min="9993" max="9993" width="0.85546875" style="83" customWidth="1"/>
    <col min="9994" max="9994" width="22.85546875" style="83" customWidth="1"/>
    <col min="9995" max="9995" width="1" style="83" customWidth="1"/>
    <col min="9996" max="9996" width="23.5703125" style="83" customWidth="1"/>
    <col min="9997" max="9997" width="9.140625" style="83"/>
    <col min="9998" max="9998" width="15.140625" style="83" bestFit="1" customWidth="1"/>
    <col min="9999" max="10240" width="9.140625" style="83"/>
    <col min="10241" max="10242" width="2.85546875" style="83" customWidth="1"/>
    <col min="10243" max="10243" width="47.42578125" style="83" customWidth="1"/>
    <col min="10244" max="10244" width="10.5703125" style="83" bestFit="1" customWidth="1"/>
    <col min="10245" max="10245" width="0.85546875" style="83" customWidth="1"/>
    <col min="10246" max="10246" width="23.85546875" style="83" bestFit="1" customWidth="1"/>
    <col min="10247" max="10247" width="0.85546875" style="83" customWidth="1"/>
    <col min="10248" max="10248" width="24.5703125" style="83" customWidth="1"/>
    <col min="10249" max="10249" width="0.85546875" style="83" customWidth="1"/>
    <col min="10250" max="10250" width="22.85546875" style="83" customWidth="1"/>
    <col min="10251" max="10251" width="1" style="83" customWidth="1"/>
    <col min="10252" max="10252" width="23.5703125" style="83" customWidth="1"/>
    <col min="10253" max="10253" width="9.140625" style="83"/>
    <col min="10254" max="10254" width="15.140625" style="83" bestFit="1" customWidth="1"/>
    <col min="10255" max="10496" width="9.140625" style="83"/>
    <col min="10497" max="10498" width="2.85546875" style="83" customWidth="1"/>
    <col min="10499" max="10499" width="47.42578125" style="83" customWidth="1"/>
    <col min="10500" max="10500" width="10.5703125" style="83" bestFit="1" customWidth="1"/>
    <col min="10501" max="10501" width="0.85546875" style="83" customWidth="1"/>
    <col min="10502" max="10502" width="23.85546875" style="83" bestFit="1" customWidth="1"/>
    <col min="10503" max="10503" width="0.85546875" style="83" customWidth="1"/>
    <col min="10504" max="10504" width="24.5703125" style="83" customWidth="1"/>
    <col min="10505" max="10505" width="0.85546875" style="83" customWidth="1"/>
    <col min="10506" max="10506" width="22.85546875" style="83" customWidth="1"/>
    <col min="10507" max="10507" width="1" style="83" customWidth="1"/>
    <col min="10508" max="10508" width="23.5703125" style="83" customWidth="1"/>
    <col min="10509" max="10509" width="9.140625" style="83"/>
    <col min="10510" max="10510" width="15.140625" style="83" bestFit="1" customWidth="1"/>
    <col min="10511" max="10752" width="9.140625" style="83"/>
    <col min="10753" max="10754" width="2.85546875" style="83" customWidth="1"/>
    <col min="10755" max="10755" width="47.42578125" style="83" customWidth="1"/>
    <col min="10756" max="10756" width="10.5703125" style="83" bestFit="1" customWidth="1"/>
    <col min="10757" max="10757" width="0.85546875" style="83" customWidth="1"/>
    <col min="10758" max="10758" width="23.85546875" style="83" bestFit="1" customWidth="1"/>
    <col min="10759" max="10759" width="0.85546875" style="83" customWidth="1"/>
    <col min="10760" max="10760" width="24.5703125" style="83" customWidth="1"/>
    <col min="10761" max="10761" width="0.85546875" style="83" customWidth="1"/>
    <col min="10762" max="10762" width="22.85546875" style="83" customWidth="1"/>
    <col min="10763" max="10763" width="1" style="83" customWidth="1"/>
    <col min="10764" max="10764" width="23.5703125" style="83" customWidth="1"/>
    <col min="10765" max="10765" width="9.140625" style="83"/>
    <col min="10766" max="10766" width="15.140625" style="83" bestFit="1" customWidth="1"/>
    <col min="10767" max="11008" width="9.140625" style="83"/>
    <col min="11009" max="11010" width="2.85546875" style="83" customWidth="1"/>
    <col min="11011" max="11011" width="47.42578125" style="83" customWidth="1"/>
    <col min="11012" max="11012" width="10.5703125" style="83" bestFit="1" customWidth="1"/>
    <col min="11013" max="11013" width="0.85546875" style="83" customWidth="1"/>
    <col min="11014" max="11014" width="23.85546875" style="83" bestFit="1" customWidth="1"/>
    <col min="11015" max="11015" width="0.85546875" style="83" customWidth="1"/>
    <col min="11016" max="11016" width="24.5703125" style="83" customWidth="1"/>
    <col min="11017" max="11017" width="0.85546875" style="83" customWidth="1"/>
    <col min="11018" max="11018" width="22.85546875" style="83" customWidth="1"/>
    <col min="11019" max="11019" width="1" style="83" customWidth="1"/>
    <col min="11020" max="11020" width="23.5703125" style="83" customWidth="1"/>
    <col min="11021" max="11021" width="9.140625" style="83"/>
    <col min="11022" max="11022" width="15.140625" style="83" bestFit="1" customWidth="1"/>
    <col min="11023" max="11264" width="9.140625" style="83"/>
    <col min="11265" max="11266" width="2.85546875" style="83" customWidth="1"/>
    <col min="11267" max="11267" width="47.42578125" style="83" customWidth="1"/>
    <col min="11268" max="11268" width="10.5703125" style="83" bestFit="1" customWidth="1"/>
    <col min="11269" max="11269" width="0.85546875" style="83" customWidth="1"/>
    <col min="11270" max="11270" width="23.85546875" style="83" bestFit="1" customWidth="1"/>
    <col min="11271" max="11271" width="0.85546875" style="83" customWidth="1"/>
    <col min="11272" max="11272" width="24.5703125" style="83" customWidth="1"/>
    <col min="11273" max="11273" width="0.85546875" style="83" customWidth="1"/>
    <col min="11274" max="11274" width="22.85546875" style="83" customWidth="1"/>
    <col min="11275" max="11275" width="1" style="83" customWidth="1"/>
    <col min="11276" max="11276" width="23.5703125" style="83" customWidth="1"/>
    <col min="11277" max="11277" width="9.140625" style="83"/>
    <col min="11278" max="11278" width="15.140625" style="83" bestFit="1" customWidth="1"/>
    <col min="11279" max="11520" width="9.140625" style="83"/>
    <col min="11521" max="11522" width="2.85546875" style="83" customWidth="1"/>
    <col min="11523" max="11523" width="47.42578125" style="83" customWidth="1"/>
    <col min="11524" max="11524" width="10.5703125" style="83" bestFit="1" customWidth="1"/>
    <col min="11525" max="11525" width="0.85546875" style="83" customWidth="1"/>
    <col min="11526" max="11526" width="23.85546875" style="83" bestFit="1" customWidth="1"/>
    <col min="11527" max="11527" width="0.85546875" style="83" customWidth="1"/>
    <col min="11528" max="11528" width="24.5703125" style="83" customWidth="1"/>
    <col min="11529" max="11529" width="0.85546875" style="83" customWidth="1"/>
    <col min="11530" max="11530" width="22.85546875" style="83" customWidth="1"/>
    <col min="11531" max="11531" width="1" style="83" customWidth="1"/>
    <col min="11532" max="11532" width="23.5703125" style="83" customWidth="1"/>
    <col min="11533" max="11533" width="9.140625" style="83"/>
    <col min="11534" max="11534" width="15.140625" style="83" bestFit="1" customWidth="1"/>
    <col min="11535" max="11776" width="9.140625" style="83"/>
    <col min="11777" max="11778" width="2.85546875" style="83" customWidth="1"/>
    <col min="11779" max="11779" width="47.42578125" style="83" customWidth="1"/>
    <col min="11780" max="11780" width="10.5703125" style="83" bestFit="1" customWidth="1"/>
    <col min="11781" max="11781" width="0.85546875" style="83" customWidth="1"/>
    <col min="11782" max="11782" width="23.85546875" style="83" bestFit="1" customWidth="1"/>
    <col min="11783" max="11783" width="0.85546875" style="83" customWidth="1"/>
    <col min="11784" max="11784" width="24.5703125" style="83" customWidth="1"/>
    <col min="11785" max="11785" width="0.85546875" style="83" customWidth="1"/>
    <col min="11786" max="11786" width="22.85546875" style="83" customWidth="1"/>
    <col min="11787" max="11787" width="1" style="83" customWidth="1"/>
    <col min="11788" max="11788" width="23.5703125" style="83" customWidth="1"/>
    <col min="11789" max="11789" width="9.140625" style="83"/>
    <col min="11790" max="11790" width="15.140625" style="83" bestFit="1" customWidth="1"/>
    <col min="11791" max="12032" width="9.140625" style="83"/>
    <col min="12033" max="12034" width="2.85546875" style="83" customWidth="1"/>
    <col min="12035" max="12035" width="47.42578125" style="83" customWidth="1"/>
    <col min="12036" max="12036" width="10.5703125" style="83" bestFit="1" customWidth="1"/>
    <col min="12037" max="12037" width="0.85546875" style="83" customWidth="1"/>
    <col min="12038" max="12038" width="23.85546875" style="83" bestFit="1" customWidth="1"/>
    <col min="12039" max="12039" width="0.85546875" style="83" customWidth="1"/>
    <col min="12040" max="12040" width="24.5703125" style="83" customWidth="1"/>
    <col min="12041" max="12041" width="0.85546875" style="83" customWidth="1"/>
    <col min="12042" max="12042" width="22.85546875" style="83" customWidth="1"/>
    <col min="12043" max="12043" width="1" style="83" customWidth="1"/>
    <col min="12044" max="12044" width="23.5703125" style="83" customWidth="1"/>
    <col min="12045" max="12045" width="9.140625" style="83"/>
    <col min="12046" max="12046" width="15.140625" style="83" bestFit="1" customWidth="1"/>
    <col min="12047" max="12288" width="9.140625" style="83"/>
    <col min="12289" max="12290" width="2.85546875" style="83" customWidth="1"/>
    <col min="12291" max="12291" width="47.42578125" style="83" customWidth="1"/>
    <col min="12292" max="12292" width="10.5703125" style="83" bestFit="1" customWidth="1"/>
    <col min="12293" max="12293" width="0.85546875" style="83" customWidth="1"/>
    <col min="12294" max="12294" width="23.85546875" style="83" bestFit="1" customWidth="1"/>
    <col min="12295" max="12295" width="0.85546875" style="83" customWidth="1"/>
    <col min="12296" max="12296" width="24.5703125" style="83" customWidth="1"/>
    <col min="12297" max="12297" width="0.85546875" style="83" customWidth="1"/>
    <col min="12298" max="12298" width="22.85546875" style="83" customWidth="1"/>
    <col min="12299" max="12299" width="1" style="83" customWidth="1"/>
    <col min="12300" max="12300" width="23.5703125" style="83" customWidth="1"/>
    <col min="12301" max="12301" width="9.140625" style="83"/>
    <col min="12302" max="12302" width="15.140625" style="83" bestFit="1" customWidth="1"/>
    <col min="12303" max="12544" width="9.140625" style="83"/>
    <col min="12545" max="12546" width="2.85546875" style="83" customWidth="1"/>
    <col min="12547" max="12547" width="47.42578125" style="83" customWidth="1"/>
    <col min="12548" max="12548" width="10.5703125" style="83" bestFit="1" customWidth="1"/>
    <col min="12549" max="12549" width="0.85546875" style="83" customWidth="1"/>
    <col min="12550" max="12550" width="23.85546875" style="83" bestFit="1" customWidth="1"/>
    <col min="12551" max="12551" width="0.85546875" style="83" customWidth="1"/>
    <col min="12552" max="12552" width="24.5703125" style="83" customWidth="1"/>
    <col min="12553" max="12553" width="0.85546875" style="83" customWidth="1"/>
    <col min="12554" max="12554" width="22.85546875" style="83" customWidth="1"/>
    <col min="12555" max="12555" width="1" style="83" customWidth="1"/>
    <col min="12556" max="12556" width="23.5703125" style="83" customWidth="1"/>
    <col min="12557" max="12557" width="9.140625" style="83"/>
    <col min="12558" max="12558" width="15.140625" style="83" bestFit="1" customWidth="1"/>
    <col min="12559" max="12800" width="9.140625" style="83"/>
    <col min="12801" max="12802" width="2.85546875" style="83" customWidth="1"/>
    <col min="12803" max="12803" width="47.42578125" style="83" customWidth="1"/>
    <col min="12804" max="12804" width="10.5703125" style="83" bestFit="1" customWidth="1"/>
    <col min="12805" max="12805" width="0.85546875" style="83" customWidth="1"/>
    <col min="12806" max="12806" width="23.85546875" style="83" bestFit="1" customWidth="1"/>
    <col min="12807" max="12807" width="0.85546875" style="83" customWidth="1"/>
    <col min="12808" max="12808" width="24.5703125" style="83" customWidth="1"/>
    <col min="12809" max="12809" width="0.85546875" style="83" customWidth="1"/>
    <col min="12810" max="12810" width="22.85546875" style="83" customWidth="1"/>
    <col min="12811" max="12811" width="1" style="83" customWidth="1"/>
    <col min="12812" max="12812" width="23.5703125" style="83" customWidth="1"/>
    <col min="12813" max="12813" width="9.140625" style="83"/>
    <col min="12814" max="12814" width="15.140625" style="83" bestFit="1" customWidth="1"/>
    <col min="12815" max="13056" width="9.140625" style="83"/>
    <col min="13057" max="13058" width="2.85546875" style="83" customWidth="1"/>
    <col min="13059" max="13059" width="47.42578125" style="83" customWidth="1"/>
    <col min="13060" max="13060" width="10.5703125" style="83" bestFit="1" customWidth="1"/>
    <col min="13061" max="13061" width="0.85546875" style="83" customWidth="1"/>
    <col min="13062" max="13062" width="23.85546875" style="83" bestFit="1" customWidth="1"/>
    <col min="13063" max="13063" width="0.85546875" style="83" customWidth="1"/>
    <col min="13064" max="13064" width="24.5703125" style="83" customWidth="1"/>
    <col min="13065" max="13065" width="0.85546875" style="83" customWidth="1"/>
    <col min="13066" max="13066" width="22.85546875" style="83" customWidth="1"/>
    <col min="13067" max="13067" width="1" style="83" customWidth="1"/>
    <col min="13068" max="13068" width="23.5703125" style="83" customWidth="1"/>
    <col min="13069" max="13069" width="9.140625" style="83"/>
    <col min="13070" max="13070" width="15.140625" style="83" bestFit="1" customWidth="1"/>
    <col min="13071" max="13312" width="9.140625" style="83"/>
    <col min="13313" max="13314" width="2.85546875" style="83" customWidth="1"/>
    <col min="13315" max="13315" width="47.42578125" style="83" customWidth="1"/>
    <col min="13316" max="13316" width="10.5703125" style="83" bestFit="1" customWidth="1"/>
    <col min="13317" max="13317" width="0.85546875" style="83" customWidth="1"/>
    <col min="13318" max="13318" width="23.85546875" style="83" bestFit="1" customWidth="1"/>
    <col min="13319" max="13319" width="0.85546875" style="83" customWidth="1"/>
    <col min="13320" max="13320" width="24.5703125" style="83" customWidth="1"/>
    <col min="13321" max="13321" width="0.85546875" style="83" customWidth="1"/>
    <col min="13322" max="13322" width="22.85546875" style="83" customWidth="1"/>
    <col min="13323" max="13323" width="1" style="83" customWidth="1"/>
    <col min="13324" max="13324" width="23.5703125" style="83" customWidth="1"/>
    <col min="13325" max="13325" width="9.140625" style="83"/>
    <col min="13326" max="13326" width="15.140625" style="83" bestFit="1" customWidth="1"/>
    <col min="13327" max="13568" width="9.140625" style="83"/>
    <col min="13569" max="13570" width="2.85546875" style="83" customWidth="1"/>
    <col min="13571" max="13571" width="47.42578125" style="83" customWidth="1"/>
    <col min="13572" max="13572" width="10.5703125" style="83" bestFit="1" customWidth="1"/>
    <col min="13573" max="13573" width="0.85546875" style="83" customWidth="1"/>
    <col min="13574" max="13574" width="23.85546875" style="83" bestFit="1" customWidth="1"/>
    <col min="13575" max="13575" width="0.85546875" style="83" customWidth="1"/>
    <col min="13576" max="13576" width="24.5703125" style="83" customWidth="1"/>
    <col min="13577" max="13577" width="0.85546875" style="83" customWidth="1"/>
    <col min="13578" max="13578" width="22.85546875" style="83" customWidth="1"/>
    <col min="13579" max="13579" width="1" style="83" customWidth="1"/>
    <col min="13580" max="13580" width="23.5703125" style="83" customWidth="1"/>
    <col min="13581" max="13581" width="9.140625" style="83"/>
    <col min="13582" max="13582" width="15.140625" style="83" bestFit="1" customWidth="1"/>
    <col min="13583" max="13824" width="9.140625" style="83"/>
    <col min="13825" max="13826" width="2.85546875" style="83" customWidth="1"/>
    <col min="13827" max="13827" width="47.42578125" style="83" customWidth="1"/>
    <col min="13828" max="13828" width="10.5703125" style="83" bestFit="1" customWidth="1"/>
    <col min="13829" max="13829" width="0.85546875" style="83" customWidth="1"/>
    <col min="13830" max="13830" width="23.85546875" style="83" bestFit="1" customWidth="1"/>
    <col min="13831" max="13831" width="0.85546875" style="83" customWidth="1"/>
    <col min="13832" max="13832" width="24.5703125" style="83" customWidth="1"/>
    <col min="13833" max="13833" width="0.85546875" style="83" customWidth="1"/>
    <col min="13834" max="13834" width="22.85546875" style="83" customWidth="1"/>
    <col min="13835" max="13835" width="1" style="83" customWidth="1"/>
    <col min="13836" max="13836" width="23.5703125" style="83" customWidth="1"/>
    <col min="13837" max="13837" width="9.140625" style="83"/>
    <col min="13838" max="13838" width="15.140625" style="83" bestFit="1" customWidth="1"/>
    <col min="13839" max="14080" width="9.140625" style="83"/>
    <col min="14081" max="14082" width="2.85546875" style="83" customWidth="1"/>
    <col min="14083" max="14083" width="47.42578125" style="83" customWidth="1"/>
    <col min="14084" max="14084" width="10.5703125" style="83" bestFit="1" customWidth="1"/>
    <col min="14085" max="14085" width="0.85546875" style="83" customWidth="1"/>
    <col min="14086" max="14086" width="23.85546875" style="83" bestFit="1" customWidth="1"/>
    <col min="14087" max="14087" width="0.85546875" style="83" customWidth="1"/>
    <col min="14088" max="14088" width="24.5703125" style="83" customWidth="1"/>
    <col min="14089" max="14089" width="0.85546875" style="83" customWidth="1"/>
    <col min="14090" max="14090" width="22.85546875" style="83" customWidth="1"/>
    <col min="14091" max="14091" width="1" style="83" customWidth="1"/>
    <col min="14092" max="14092" width="23.5703125" style="83" customWidth="1"/>
    <col min="14093" max="14093" width="9.140625" style="83"/>
    <col min="14094" max="14094" width="15.140625" style="83" bestFit="1" customWidth="1"/>
    <col min="14095" max="14336" width="9.140625" style="83"/>
    <col min="14337" max="14338" width="2.85546875" style="83" customWidth="1"/>
    <col min="14339" max="14339" width="47.42578125" style="83" customWidth="1"/>
    <col min="14340" max="14340" width="10.5703125" style="83" bestFit="1" customWidth="1"/>
    <col min="14341" max="14341" width="0.85546875" style="83" customWidth="1"/>
    <col min="14342" max="14342" width="23.85546875" style="83" bestFit="1" customWidth="1"/>
    <col min="14343" max="14343" width="0.85546875" style="83" customWidth="1"/>
    <col min="14344" max="14344" width="24.5703125" style="83" customWidth="1"/>
    <col min="14345" max="14345" width="0.85546875" style="83" customWidth="1"/>
    <col min="14346" max="14346" width="22.85546875" style="83" customWidth="1"/>
    <col min="14347" max="14347" width="1" style="83" customWidth="1"/>
    <col min="14348" max="14348" width="23.5703125" style="83" customWidth="1"/>
    <col min="14349" max="14349" width="9.140625" style="83"/>
    <col min="14350" max="14350" width="15.140625" style="83" bestFit="1" customWidth="1"/>
    <col min="14351" max="14592" width="9.140625" style="83"/>
    <col min="14593" max="14594" width="2.85546875" style="83" customWidth="1"/>
    <col min="14595" max="14595" width="47.42578125" style="83" customWidth="1"/>
    <col min="14596" max="14596" width="10.5703125" style="83" bestFit="1" customWidth="1"/>
    <col min="14597" max="14597" width="0.85546875" style="83" customWidth="1"/>
    <col min="14598" max="14598" width="23.85546875" style="83" bestFit="1" customWidth="1"/>
    <col min="14599" max="14599" width="0.85546875" style="83" customWidth="1"/>
    <col min="14600" max="14600" width="24.5703125" style="83" customWidth="1"/>
    <col min="14601" max="14601" width="0.85546875" style="83" customWidth="1"/>
    <col min="14602" max="14602" width="22.85546875" style="83" customWidth="1"/>
    <col min="14603" max="14603" width="1" style="83" customWidth="1"/>
    <col min="14604" max="14604" width="23.5703125" style="83" customWidth="1"/>
    <col min="14605" max="14605" width="9.140625" style="83"/>
    <col min="14606" max="14606" width="15.140625" style="83" bestFit="1" customWidth="1"/>
    <col min="14607" max="14848" width="9.140625" style="83"/>
    <col min="14849" max="14850" width="2.85546875" style="83" customWidth="1"/>
    <col min="14851" max="14851" width="47.42578125" style="83" customWidth="1"/>
    <col min="14852" max="14852" width="10.5703125" style="83" bestFit="1" customWidth="1"/>
    <col min="14853" max="14853" width="0.85546875" style="83" customWidth="1"/>
    <col min="14854" max="14854" width="23.85546875" style="83" bestFit="1" customWidth="1"/>
    <col min="14855" max="14855" width="0.85546875" style="83" customWidth="1"/>
    <col min="14856" max="14856" width="24.5703125" style="83" customWidth="1"/>
    <col min="14857" max="14857" width="0.85546875" style="83" customWidth="1"/>
    <col min="14858" max="14858" width="22.85546875" style="83" customWidth="1"/>
    <col min="14859" max="14859" width="1" style="83" customWidth="1"/>
    <col min="14860" max="14860" width="23.5703125" style="83" customWidth="1"/>
    <col min="14861" max="14861" width="9.140625" style="83"/>
    <col min="14862" max="14862" width="15.140625" style="83" bestFit="1" customWidth="1"/>
    <col min="14863" max="15104" width="9.140625" style="83"/>
    <col min="15105" max="15106" width="2.85546875" style="83" customWidth="1"/>
    <col min="15107" max="15107" width="47.42578125" style="83" customWidth="1"/>
    <col min="15108" max="15108" width="10.5703125" style="83" bestFit="1" customWidth="1"/>
    <col min="15109" max="15109" width="0.85546875" style="83" customWidth="1"/>
    <col min="15110" max="15110" width="23.85546875" style="83" bestFit="1" customWidth="1"/>
    <col min="15111" max="15111" width="0.85546875" style="83" customWidth="1"/>
    <col min="15112" max="15112" width="24.5703125" style="83" customWidth="1"/>
    <col min="15113" max="15113" width="0.85546875" style="83" customWidth="1"/>
    <col min="15114" max="15114" width="22.85546875" style="83" customWidth="1"/>
    <col min="15115" max="15115" width="1" style="83" customWidth="1"/>
    <col min="15116" max="15116" width="23.5703125" style="83" customWidth="1"/>
    <col min="15117" max="15117" width="9.140625" style="83"/>
    <col min="15118" max="15118" width="15.140625" style="83" bestFit="1" customWidth="1"/>
    <col min="15119" max="15360" width="9.140625" style="83"/>
    <col min="15361" max="15362" width="2.85546875" style="83" customWidth="1"/>
    <col min="15363" max="15363" width="47.42578125" style="83" customWidth="1"/>
    <col min="15364" max="15364" width="10.5703125" style="83" bestFit="1" customWidth="1"/>
    <col min="15365" max="15365" width="0.85546875" style="83" customWidth="1"/>
    <col min="15366" max="15366" width="23.85546875" style="83" bestFit="1" customWidth="1"/>
    <col min="15367" max="15367" width="0.85546875" style="83" customWidth="1"/>
    <col min="15368" max="15368" width="24.5703125" style="83" customWidth="1"/>
    <col min="15369" max="15369" width="0.85546875" style="83" customWidth="1"/>
    <col min="15370" max="15370" width="22.85546875" style="83" customWidth="1"/>
    <col min="15371" max="15371" width="1" style="83" customWidth="1"/>
    <col min="15372" max="15372" width="23.5703125" style="83" customWidth="1"/>
    <col min="15373" max="15373" width="9.140625" style="83"/>
    <col min="15374" max="15374" width="15.140625" style="83" bestFit="1" customWidth="1"/>
    <col min="15375" max="15616" width="9.140625" style="83"/>
    <col min="15617" max="15618" width="2.85546875" style="83" customWidth="1"/>
    <col min="15619" max="15619" width="47.42578125" style="83" customWidth="1"/>
    <col min="15620" max="15620" width="10.5703125" style="83" bestFit="1" customWidth="1"/>
    <col min="15621" max="15621" width="0.85546875" style="83" customWidth="1"/>
    <col min="15622" max="15622" width="23.85546875" style="83" bestFit="1" customWidth="1"/>
    <col min="15623" max="15623" width="0.85546875" style="83" customWidth="1"/>
    <col min="15624" max="15624" width="24.5703125" style="83" customWidth="1"/>
    <col min="15625" max="15625" width="0.85546875" style="83" customWidth="1"/>
    <col min="15626" max="15626" width="22.85546875" style="83" customWidth="1"/>
    <col min="15627" max="15627" width="1" style="83" customWidth="1"/>
    <col min="15628" max="15628" width="23.5703125" style="83" customWidth="1"/>
    <col min="15629" max="15629" width="9.140625" style="83"/>
    <col min="15630" max="15630" width="15.140625" style="83" bestFit="1" customWidth="1"/>
    <col min="15631" max="15872" width="9.140625" style="83"/>
    <col min="15873" max="15874" width="2.85546875" style="83" customWidth="1"/>
    <col min="15875" max="15875" width="47.42578125" style="83" customWidth="1"/>
    <col min="15876" max="15876" width="10.5703125" style="83" bestFit="1" customWidth="1"/>
    <col min="15877" max="15877" width="0.85546875" style="83" customWidth="1"/>
    <col min="15878" max="15878" width="23.85546875" style="83" bestFit="1" customWidth="1"/>
    <col min="15879" max="15879" width="0.85546875" style="83" customWidth="1"/>
    <col min="15880" max="15880" width="24.5703125" style="83" customWidth="1"/>
    <col min="15881" max="15881" width="0.85546875" style="83" customWidth="1"/>
    <col min="15882" max="15882" width="22.85546875" style="83" customWidth="1"/>
    <col min="15883" max="15883" width="1" style="83" customWidth="1"/>
    <col min="15884" max="15884" width="23.5703125" style="83" customWidth="1"/>
    <col min="15885" max="15885" width="9.140625" style="83"/>
    <col min="15886" max="15886" width="15.140625" style="83" bestFit="1" customWidth="1"/>
    <col min="15887" max="16128" width="9.140625" style="83"/>
    <col min="16129" max="16130" width="2.85546875" style="83" customWidth="1"/>
    <col min="16131" max="16131" width="47.42578125" style="83" customWidth="1"/>
    <col min="16132" max="16132" width="10.5703125" style="83" bestFit="1" customWidth="1"/>
    <col min="16133" max="16133" width="0.85546875" style="83" customWidth="1"/>
    <col min="16134" max="16134" width="23.85546875" style="83" bestFit="1" customWidth="1"/>
    <col min="16135" max="16135" width="0.85546875" style="83" customWidth="1"/>
    <col min="16136" max="16136" width="24.5703125" style="83" customWidth="1"/>
    <col min="16137" max="16137" width="0.85546875" style="83" customWidth="1"/>
    <col min="16138" max="16138" width="22.85546875" style="83" customWidth="1"/>
    <col min="16139" max="16139" width="1" style="83" customWidth="1"/>
    <col min="16140" max="16140" width="23.5703125" style="83" customWidth="1"/>
    <col min="16141" max="16141" width="9.140625" style="83"/>
    <col min="16142" max="16142" width="15.140625" style="83" bestFit="1" customWidth="1"/>
    <col min="16143" max="16384" width="9.140625" style="83"/>
  </cols>
  <sheetData>
    <row r="1" spans="1:12" ht="21.75" x14ac:dyDescent="0.5">
      <c r="D1" s="5"/>
      <c r="E1" s="5"/>
      <c r="F1" s="24"/>
      <c r="G1" s="24"/>
      <c r="H1" s="24"/>
      <c r="J1" s="24"/>
      <c r="K1" s="24"/>
      <c r="L1" s="24"/>
    </row>
    <row r="2" spans="1:12" ht="18" customHeight="1" x14ac:dyDescent="0.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18" customHeight="1" x14ac:dyDescent="0.5">
      <c r="A3" s="170" t="s">
        <v>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12" ht="18" customHeight="1" x14ac:dyDescent="0.5">
      <c r="A4" s="170" t="s">
        <v>236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12" ht="18" customHeight="1" x14ac:dyDescent="0.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8" customHeight="1" x14ac:dyDescent="0.5">
      <c r="A6" s="85"/>
      <c r="B6" s="85"/>
      <c r="F6" s="167" t="s">
        <v>2</v>
      </c>
      <c r="G6" s="167"/>
      <c r="H6" s="167"/>
      <c r="I6" s="167"/>
      <c r="J6" s="167"/>
      <c r="K6" s="167"/>
      <c r="L6" s="167"/>
    </row>
    <row r="7" spans="1:12" ht="14.25" customHeight="1" x14ac:dyDescent="0.5">
      <c r="F7" s="168" t="s">
        <v>3</v>
      </c>
      <c r="G7" s="168"/>
      <c r="H7" s="168"/>
      <c r="J7" s="169" t="s">
        <v>222</v>
      </c>
      <c r="K7" s="169"/>
      <c r="L7" s="169"/>
    </row>
    <row r="8" spans="1:12" ht="15" customHeight="1" x14ac:dyDescent="0.5">
      <c r="D8" s="86" t="s">
        <v>4</v>
      </c>
      <c r="F8" s="25" t="s">
        <v>237</v>
      </c>
      <c r="G8" s="26"/>
      <c r="H8" s="25" t="s">
        <v>5</v>
      </c>
      <c r="J8" s="25" t="str">
        <f>+F8</f>
        <v>30 กันยายน 2568</v>
      </c>
      <c r="K8" s="26"/>
      <c r="L8" s="25" t="str">
        <f>+H8</f>
        <v>31 ธันวาคม 2567</v>
      </c>
    </row>
    <row r="9" spans="1:12" ht="18" customHeight="1" x14ac:dyDescent="0.5">
      <c r="F9" s="27" t="s">
        <v>209</v>
      </c>
      <c r="G9" s="27"/>
      <c r="H9" s="27" t="s">
        <v>210</v>
      </c>
      <c r="I9" s="87"/>
      <c r="J9" s="27" t="s">
        <v>209</v>
      </c>
      <c r="K9" s="27"/>
      <c r="L9" s="27" t="s">
        <v>210</v>
      </c>
    </row>
    <row r="10" spans="1:12" ht="18" customHeight="1" x14ac:dyDescent="0.5">
      <c r="A10" s="164" t="s">
        <v>6</v>
      </c>
      <c r="B10" s="164"/>
      <c r="C10" s="164"/>
      <c r="F10" s="27" t="s">
        <v>211</v>
      </c>
      <c r="G10" s="27"/>
      <c r="H10" s="27"/>
      <c r="I10" s="87"/>
      <c r="J10" s="27" t="s">
        <v>211</v>
      </c>
      <c r="K10" s="27"/>
      <c r="L10" s="27"/>
    </row>
    <row r="11" spans="1:12" ht="18" customHeight="1" x14ac:dyDescent="0.5">
      <c r="A11" s="82" t="s">
        <v>7</v>
      </c>
      <c r="F11" s="88"/>
      <c r="G11" s="88"/>
      <c r="H11" s="88"/>
    </row>
    <row r="12" spans="1:12" ht="18" customHeight="1" x14ac:dyDescent="0.5">
      <c r="B12" s="82" t="s">
        <v>8</v>
      </c>
      <c r="D12" s="85">
        <v>3</v>
      </c>
      <c r="F12" s="29">
        <v>116269220.64</v>
      </c>
      <c r="G12" s="29"/>
      <c r="H12" s="29">
        <v>226065834.77000001</v>
      </c>
      <c r="I12" s="89"/>
      <c r="J12" s="29">
        <v>53655921.090000011</v>
      </c>
      <c r="K12" s="3"/>
      <c r="L12" s="3">
        <v>117400641.78</v>
      </c>
    </row>
    <row r="13" spans="1:12" ht="18" customHeight="1" x14ac:dyDescent="0.5">
      <c r="B13" s="82" t="s">
        <v>9</v>
      </c>
      <c r="F13" s="29"/>
      <c r="G13" s="29"/>
      <c r="H13" s="29"/>
      <c r="I13" s="89"/>
      <c r="J13" s="3"/>
      <c r="K13" s="3"/>
      <c r="L13" s="3"/>
    </row>
    <row r="14" spans="1:12" ht="18" customHeight="1" x14ac:dyDescent="0.5">
      <c r="C14" s="82" t="s">
        <v>10</v>
      </c>
      <c r="D14" s="85">
        <v>4</v>
      </c>
      <c r="F14" s="29">
        <v>70198799.040000021</v>
      </c>
      <c r="G14" s="29"/>
      <c r="H14" s="29">
        <v>56525841.879999995</v>
      </c>
      <c r="I14" s="89"/>
      <c r="J14" s="3">
        <v>66985099.039999999</v>
      </c>
      <c r="K14" s="3"/>
      <c r="L14" s="3">
        <v>51861455.200000003</v>
      </c>
    </row>
    <row r="15" spans="1:12" ht="18" customHeight="1" x14ac:dyDescent="0.5">
      <c r="B15" s="82" t="s">
        <v>12</v>
      </c>
      <c r="F15" s="29"/>
      <c r="G15" s="29"/>
      <c r="H15" s="29"/>
      <c r="I15" s="89"/>
      <c r="J15" s="3"/>
      <c r="K15" s="3"/>
      <c r="L15" s="3"/>
    </row>
    <row r="16" spans="1:12" ht="18" customHeight="1" x14ac:dyDescent="0.5">
      <c r="C16" s="82" t="s">
        <v>13</v>
      </c>
      <c r="D16" s="85">
        <v>5</v>
      </c>
      <c r="E16" s="82"/>
      <c r="F16" s="29">
        <v>32559882.490000002</v>
      </c>
      <c r="G16" s="29"/>
      <c r="H16" s="29">
        <v>20783301.969999999</v>
      </c>
      <c r="I16" s="89"/>
      <c r="J16" s="3">
        <v>19643993.43</v>
      </c>
      <c r="K16" s="3"/>
      <c r="L16" s="3">
        <v>6423744.540000001</v>
      </c>
    </row>
    <row r="17" spans="1:13" ht="18" customHeight="1" x14ac:dyDescent="0.5">
      <c r="C17" s="82" t="s">
        <v>11</v>
      </c>
      <c r="D17" s="85">
        <v>2.2000000000000002</v>
      </c>
      <c r="E17" s="82"/>
      <c r="F17" s="29">
        <v>0</v>
      </c>
      <c r="G17" s="29"/>
      <c r="H17" s="29">
        <v>0</v>
      </c>
      <c r="I17" s="89"/>
      <c r="J17" s="3">
        <v>11110707.450000001</v>
      </c>
      <c r="K17" s="3"/>
      <c r="L17" s="3">
        <v>0</v>
      </c>
    </row>
    <row r="18" spans="1:13" ht="18" customHeight="1" x14ac:dyDescent="0.5">
      <c r="B18" s="82" t="s">
        <v>14</v>
      </c>
      <c r="D18" s="85">
        <v>6</v>
      </c>
      <c r="F18" s="29">
        <v>643416150.44999993</v>
      </c>
      <c r="G18" s="29"/>
      <c r="H18" s="29">
        <v>688383177.61000013</v>
      </c>
      <c r="I18" s="89"/>
      <c r="J18" s="3">
        <v>473231.83</v>
      </c>
      <c r="K18" s="3"/>
      <c r="L18" s="3">
        <v>464301.68</v>
      </c>
    </row>
    <row r="19" spans="1:13" ht="18" customHeight="1" x14ac:dyDescent="0.5">
      <c r="B19" s="82" t="s">
        <v>15</v>
      </c>
      <c r="F19" s="29"/>
      <c r="G19" s="29"/>
      <c r="H19" s="29"/>
      <c r="I19" s="3"/>
      <c r="J19" s="3"/>
      <c r="K19" s="3"/>
      <c r="L19" s="3"/>
    </row>
    <row r="20" spans="1:13" ht="18" customHeight="1" x14ac:dyDescent="0.5">
      <c r="C20" s="82" t="s">
        <v>16</v>
      </c>
      <c r="D20" s="85">
        <v>7</v>
      </c>
      <c r="E20" s="82"/>
      <c r="F20" s="29">
        <v>723440000</v>
      </c>
      <c r="G20" s="29"/>
      <c r="H20" s="29">
        <v>459000000</v>
      </c>
      <c r="I20" s="3"/>
      <c r="J20" s="90">
        <v>723440000</v>
      </c>
      <c r="K20" s="90"/>
      <c r="L20" s="90">
        <v>459000000</v>
      </c>
    </row>
    <row r="21" spans="1:13" ht="18" customHeight="1" x14ac:dyDescent="0.5">
      <c r="C21" s="82" t="s">
        <v>11</v>
      </c>
      <c r="D21" s="85">
        <v>2.2999999999999998</v>
      </c>
      <c r="E21" s="82"/>
      <c r="F21" s="29">
        <v>15000000</v>
      </c>
      <c r="G21" s="29"/>
      <c r="H21" s="29">
        <v>0</v>
      </c>
      <c r="I21" s="3"/>
      <c r="J21" s="90">
        <v>1618687911.5599999</v>
      </c>
      <c r="K21" s="90"/>
      <c r="L21" s="90">
        <v>1703568144.76</v>
      </c>
    </row>
    <row r="22" spans="1:13" ht="18" customHeight="1" x14ac:dyDescent="0.5">
      <c r="B22" s="91" t="s">
        <v>17</v>
      </c>
      <c r="D22" s="85">
        <v>8</v>
      </c>
      <c r="F22" s="29">
        <v>550707309.31000006</v>
      </c>
      <c r="G22" s="29"/>
      <c r="H22" s="29">
        <v>788283018.52999997</v>
      </c>
      <c r="I22" s="89"/>
      <c r="J22" s="3">
        <v>37228062.700000003</v>
      </c>
      <c r="K22" s="3"/>
      <c r="L22" s="3">
        <v>96984577.430000007</v>
      </c>
    </row>
    <row r="23" spans="1:13" ht="18" customHeight="1" x14ac:dyDescent="0.5">
      <c r="B23" s="82" t="s">
        <v>18</v>
      </c>
      <c r="F23" s="29"/>
      <c r="G23" s="29"/>
      <c r="H23" s="29"/>
      <c r="I23" s="89"/>
      <c r="J23" s="3"/>
      <c r="K23" s="3"/>
      <c r="L23" s="3"/>
    </row>
    <row r="24" spans="1:13" ht="18" customHeight="1" x14ac:dyDescent="0.5">
      <c r="C24" s="82" t="s">
        <v>19</v>
      </c>
      <c r="E24" s="82"/>
      <c r="F24" s="3">
        <v>8660143.1999999993</v>
      </c>
      <c r="G24" s="29"/>
      <c r="H24" s="3">
        <v>8274553.4900000002</v>
      </c>
      <c r="I24" s="89"/>
      <c r="J24" s="3">
        <v>5321791.16</v>
      </c>
      <c r="K24" s="3"/>
      <c r="L24" s="3">
        <v>4921168.8199999994</v>
      </c>
    </row>
    <row r="25" spans="1:13" ht="18" customHeight="1" x14ac:dyDescent="0.5">
      <c r="C25" s="82" t="s">
        <v>20</v>
      </c>
      <c r="E25" s="82"/>
      <c r="F25" s="29">
        <v>0</v>
      </c>
      <c r="G25" s="29"/>
      <c r="H25" s="29">
        <v>11974120.940000001</v>
      </c>
      <c r="I25" s="89"/>
      <c r="J25" s="3">
        <v>0</v>
      </c>
      <c r="K25" s="3"/>
      <c r="L25" s="3">
        <v>11974120.940000001</v>
      </c>
      <c r="M25" s="120"/>
    </row>
    <row r="26" spans="1:13" ht="18" customHeight="1" x14ac:dyDescent="0.5">
      <c r="C26" s="82" t="s">
        <v>21</v>
      </c>
      <c r="E26" s="82"/>
      <c r="F26" s="29">
        <v>1578734.83</v>
      </c>
      <c r="G26" s="29"/>
      <c r="H26" s="29">
        <v>1476972.35</v>
      </c>
      <c r="I26" s="89"/>
      <c r="J26" s="3">
        <v>723899.12</v>
      </c>
      <c r="K26" s="3"/>
      <c r="L26" s="3">
        <v>444644.15</v>
      </c>
    </row>
    <row r="27" spans="1:13" ht="18" customHeight="1" x14ac:dyDescent="0.5">
      <c r="C27" s="82" t="s">
        <v>22</v>
      </c>
      <c r="F27" s="30">
        <f>SUM(F12:F26)</f>
        <v>2161830239.9599996</v>
      </c>
      <c r="G27" s="21"/>
      <c r="H27" s="30">
        <f>SUM(H12:H26)</f>
        <v>2260766821.54</v>
      </c>
      <c r="I27" s="89"/>
      <c r="J27" s="30">
        <f>SUM(J12:J26)</f>
        <v>2537270617.3799996</v>
      </c>
      <c r="K27" s="21"/>
      <c r="L27" s="30">
        <f>SUM(L12:L26)</f>
        <v>2453042799.3000002</v>
      </c>
    </row>
    <row r="28" spans="1:13" ht="9" customHeight="1" x14ac:dyDescent="0.5">
      <c r="F28" s="90"/>
      <c r="G28" s="90"/>
      <c r="H28" s="90"/>
      <c r="I28" s="89"/>
      <c r="J28" s="3"/>
      <c r="K28" s="3"/>
      <c r="L28" s="3"/>
    </row>
    <row r="29" spans="1:13" ht="18" customHeight="1" x14ac:dyDescent="0.5">
      <c r="A29" s="82" t="s">
        <v>23</v>
      </c>
      <c r="F29" s="90"/>
      <c r="G29" s="90"/>
      <c r="H29" s="90"/>
      <c r="I29" s="89"/>
      <c r="J29" s="3"/>
      <c r="K29" s="3"/>
      <c r="L29" s="3"/>
    </row>
    <row r="30" spans="1:13" ht="18" customHeight="1" x14ac:dyDescent="0.5">
      <c r="B30" s="82" t="s">
        <v>24</v>
      </c>
      <c r="D30" s="85">
        <v>9</v>
      </c>
      <c r="F30" s="29">
        <v>0</v>
      </c>
      <c r="G30" s="29"/>
      <c r="H30" s="29">
        <v>0</v>
      </c>
      <c r="I30" s="89"/>
      <c r="J30" s="3">
        <v>261044600</v>
      </c>
      <c r="K30" s="3"/>
      <c r="L30" s="3">
        <v>261044600</v>
      </c>
    </row>
    <row r="31" spans="1:13" ht="18" customHeight="1" x14ac:dyDescent="0.5">
      <c r="B31" s="91" t="s">
        <v>25</v>
      </c>
      <c r="D31" s="85">
        <v>10</v>
      </c>
      <c r="F31" s="3">
        <v>95208696.319999993</v>
      </c>
      <c r="G31" s="29"/>
      <c r="H31" s="3">
        <v>166821800.71000001</v>
      </c>
      <c r="I31" s="89"/>
      <c r="J31" s="3">
        <v>95208696.319999993</v>
      </c>
      <c r="K31" s="3"/>
      <c r="L31" s="3">
        <v>166821800.71000001</v>
      </c>
    </row>
    <row r="32" spans="1:13" ht="18" customHeight="1" x14ac:dyDescent="0.5">
      <c r="B32" s="91" t="s">
        <v>26</v>
      </c>
      <c r="D32" s="85">
        <v>11</v>
      </c>
      <c r="F32" s="29">
        <v>285000547.61000001</v>
      </c>
      <c r="G32" s="29"/>
      <c r="H32" s="29">
        <v>285000576.45999998</v>
      </c>
      <c r="I32" s="89"/>
      <c r="J32" s="3">
        <v>285000000</v>
      </c>
      <c r="K32" s="3"/>
      <c r="L32" s="3">
        <v>285000000</v>
      </c>
    </row>
    <row r="33" spans="1:14" ht="18" customHeight="1" x14ac:dyDescent="0.5">
      <c r="B33" s="82" t="s">
        <v>27</v>
      </c>
      <c r="D33" s="85">
        <v>12</v>
      </c>
      <c r="F33" s="29">
        <v>219593041</v>
      </c>
      <c r="G33" s="29"/>
      <c r="H33" s="29">
        <v>391500000</v>
      </c>
      <c r="I33" s="89"/>
      <c r="J33" s="3">
        <v>219593041</v>
      </c>
      <c r="K33" s="3"/>
      <c r="L33" s="3">
        <v>391500000</v>
      </c>
    </row>
    <row r="34" spans="1:14" ht="18" customHeight="1" x14ac:dyDescent="0.5">
      <c r="B34" s="82" t="s">
        <v>28</v>
      </c>
      <c r="D34" s="85">
        <v>13</v>
      </c>
      <c r="F34" s="132">
        <v>4400571.41</v>
      </c>
      <c r="G34" s="132"/>
      <c r="H34" s="132">
        <v>4729800.18</v>
      </c>
      <c r="I34" s="92"/>
      <c r="J34" s="31">
        <v>4400571.41</v>
      </c>
      <c r="K34" s="31"/>
      <c r="L34" s="31">
        <v>4729800.18</v>
      </c>
    </row>
    <row r="35" spans="1:14" ht="18" customHeight="1" x14ac:dyDescent="0.5">
      <c r="B35" s="82" t="s">
        <v>29</v>
      </c>
      <c r="D35" s="85">
        <v>14</v>
      </c>
      <c r="F35" s="90">
        <v>24895959.640000015</v>
      </c>
      <c r="G35" s="90"/>
      <c r="H35" s="90">
        <v>22544459.469999999</v>
      </c>
      <c r="I35" s="89"/>
      <c r="J35" s="3">
        <v>24890871.020000011</v>
      </c>
      <c r="K35" s="3"/>
      <c r="L35" s="3">
        <v>22530301.52</v>
      </c>
    </row>
    <row r="36" spans="1:14" ht="18" customHeight="1" x14ac:dyDescent="0.5">
      <c r="B36" s="82" t="s">
        <v>30</v>
      </c>
      <c r="D36" s="85">
        <v>15</v>
      </c>
      <c r="F36" s="90">
        <v>214775309.44999999</v>
      </c>
      <c r="G36" s="90"/>
      <c r="H36" s="90">
        <v>214775309.44999999</v>
      </c>
      <c r="I36" s="89"/>
      <c r="J36" s="3">
        <v>0</v>
      </c>
      <c r="K36" s="3"/>
      <c r="L36" s="3">
        <v>0</v>
      </c>
    </row>
    <row r="37" spans="1:14" ht="18" customHeight="1" x14ac:dyDescent="0.5">
      <c r="B37" s="82" t="s">
        <v>31</v>
      </c>
      <c r="D37" s="85">
        <v>16</v>
      </c>
      <c r="F37" s="132">
        <v>2149560.9099999997</v>
      </c>
      <c r="G37" s="132"/>
      <c r="H37" s="132">
        <v>460219.72</v>
      </c>
      <c r="I37" s="92"/>
      <c r="J37" s="31">
        <v>2149560.9099999997</v>
      </c>
      <c r="K37" s="31"/>
      <c r="L37" s="31">
        <v>460219.72</v>
      </c>
    </row>
    <row r="38" spans="1:14" ht="18" customHeight="1" x14ac:dyDescent="0.5">
      <c r="B38" s="82" t="s">
        <v>32</v>
      </c>
      <c r="D38" s="85">
        <v>17.100000000000001</v>
      </c>
      <c r="F38" s="90">
        <v>77469587.170000002</v>
      </c>
      <c r="G38" s="90"/>
      <c r="H38" s="90">
        <v>81549776.189999998</v>
      </c>
      <c r="I38" s="89"/>
      <c r="J38" s="3">
        <v>0</v>
      </c>
      <c r="K38" s="3"/>
      <c r="L38" s="3">
        <v>0</v>
      </c>
    </row>
    <row r="39" spans="1:14" ht="18" customHeight="1" x14ac:dyDescent="0.5">
      <c r="B39" s="82" t="s">
        <v>33</v>
      </c>
      <c r="D39" s="85">
        <v>17.2</v>
      </c>
      <c r="F39" s="132">
        <v>423095575.06999999</v>
      </c>
      <c r="G39" s="132"/>
      <c r="H39" s="132">
        <v>444038620.85000002</v>
      </c>
      <c r="I39" s="92"/>
      <c r="J39" s="31">
        <v>0</v>
      </c>
      <c r="K39" s="31"/>
      <c r="L39" s="31">
        <v>0</v>
      </c>
    </row>
    <row r="40" spans="1:14" ht="18" customHeight="1" x14ac:dyDescent="0.5">
      <c r="B40" s="82" t="s">
        <v>34</v>
      </c>
      <c r="D40" s="85">
        <v>18.399999999999999</v>
      </c>
      <c r="F40" s="90">
        <v>181673680.29999998</v>
      </c>
      <c r="G40" s="90"/>
      <c r="H40" s="90">
        <v>128854377.94</v>
      </c>
      <c r="I40" s="89"/>
      <c r="J40" s="3">
        <v>168031589.23999998</v>
      </c>
      <c r="K40" s="3"/>
      <c r="L40" s="3">
        <v>115478470.50999999</v>
      </c>
      <c r="M40" s="93"/>
    </row>
    <row r="41" spans="1:14" ht="18" customHeight="1" x14ac:dyDescent="0.5">
      <c r="B41" s="82" t="s">
        <v>35</v>
      </c>
      <c r="F41" s="90">
        <v>432410</v>
      </c>
      <c r="G41" s="90"/>
      <c r="H41" s="90">
        <v>428610</v>
      </c>
      <c r="I41" s="89"/>
      <c r="J41" s="3">
        <v>432410</v>
      </c>
      <c r="K41" s="3"/>
      <c r="L41" s="3">
        <v>428610</v>
      </c>
    </row>
    <row r="42" spans="1:14" ht="18" customHeight="1" x14ac:dyDescent="0.5">
      <c r="C42" s="82" t="s">
        <v>36</v>
      </c>
      <c r="F42" s="30">
        <f>SUM(F30:F41)</f>
        <v>1528694938.8799999</v>
      </c>
      <c r="G42" s="21"/>
      <c r="H42" s="30">
        <f>SUM(H30:H41)</f>
        <v>1740703550.9700003</v>
      </c>
      <c r="I42" s="89"/>
      <c r="J42" s="30">
        <f>SUM(J30:J41)</f>
        <v>1060751339.8999999</v>
      </c>
      <c r="K42" s="21"/>
      <c r="L42" s="30">
        <f>SUM(L30:L41)</f>
        <v>1247993802.6400001</v>
      </c>
    </row>
    <row r="43" spans="1:14" ht="18" customHeight="1" thickBot="1" x14ac:dyDescent="0.55000000000000004">
      <c r="A43" s="82" t="s">
        <v>37</v>
      </c>
      <c r="F43" s="32">
        <f>+F42+F27</f>
        <v>3690525178.8399992</v>
      </c>
      <c r="G43" s="21"/>
      <c r="H43" s="32">
        <f>+H42+H27</f>
        <v>4001470372.5100002</v>
      </c>
      <c r="I43" s="89"/>
      <c r="J43" s="32">
        <f>+J42+J27</f>
        <v>3598021957.2799997</v>
      </c>
      <c r="K43" s="21"/>
      <c r="L43" s="32">
        <f>+L42+L27</f>
        <v>3701036601.9400005</v>
      </c>
    </row>
    <row r="44" spans="1:14" ht="9.75" customHeight="1" thickTop="1" x14ac:dyDescent="0.5">
      <c r="F44" s="94"/>
      <c r="G44" s="94"/>
      <c r="H44" s="94"/>
      <c r="I44" s="89"/>
      <c r="J44" s="21"/>
      <c r="K44" s="21"/>
      <c r="L44" s="21"/>
    </row>
    <row r="45" spans="1:14" ht="18" customHeight="1" x14ac:dyDescent="0.5">
      <c r="A45" s="82" t="s">
        <v>180</v>
      </c>
      <c r="F45" s="94"/>
      <c r="G45" s="94"/>
      <c r="H45" s="94"/>
      <c r="I45" s="89"/>
      <c r="J45" s="3"/>
      <c r="K45" s="3"/>
      <c r="L45" s="3"/>
    </row>
    <row r="46" spans="1:14" ht="12" customHeight="1" x14ac:dyDescent="0.5">
      <c r="F46" s="94"/>
      <c r="G46" s="94"/>
      <c r="H46" s="94"/>
      <c r="I46" s="89"/>
      <c r="J46" s="3"/>
      <c r="K46" s="3"/>
      <c r="L46" s="3"/>
    </row>
    <row r="48" spans="1:14" s="121" customFormat="1" ht="18" customHeight="1" x14ac:dyDescent="0.5">
      <c r="A48" s="85"/>
      <c r="B48" s="95" t="s">
        <v>38</v>
      </c>
      <c r="C48" s="85"/>
      <c r="D48" s="95"/>
      <c r="E48" s="85"/>
      <c r="F48" s="85"/>
      <c r="G48" s="95"/>
      <c r="H48" s="95" t="s">
        <v>39</v>
      </c>
      <c r="I48" s="85"/>
      <c r="J48" s="85"/>
      <c r="K48" s="85"/>
      <c r="L48" s="85"/>
      <c r="N48" s="96"/>
    </row>
    <row r="49" spans="1:14" ht="9" customHeight="1" x14ac:dyDescent="0.5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</row>
    <row r="50" spans="1:14" s="121" customFormat="1" ht="18" customHeight="1" x14ac:dyDescent="0.5">
      <c r="A50" s="170" t="str">
        <f>+A2</f>
        <v>บริษัท บรุ๊คเคอร์ กรุ๊ป จำกัด (มหาชน) และบริษัทย่อย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N50" s="96"/>
    </row>
    <row r="51" spans="1:14" ht="18" customHeight="1" x14ac:dyDescent="0.5">
      <c r="A51" s="170" t="str">
        <f>+A3</f>
        <v>งบฐานะการเงิน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8" customHeight="1" x14ac:dyDescent="0.5">
      <c r="A52" s="170" t="str">
        <f>+A4</f>
        <v>ณ วันที่ 30 กันยายน 2568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</row>
    <row r="53" spans="1:14" ht="22.5" customHeight="1" x14ac:dyDescent="0.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4" ht="18" customHeight="1" x14ac:dyDescent="0.5">
      <c r="D54" s="82"/>
      <c r="E54" s="82"/>
      <c r="F54" s="167" t="s">
        <v>2</v>
      </c>
      <c r="G54" s="167"/>
      <c r="H54" s="167"/>
      <c r="I54" s="167"/>
      <c r="J54" s="167"/>
      <c r="K54" s="167"/>
      <c r="L54" s="167"/>
    </row>
    <row r="55" spans="1:14" ht="14.25" customHeight="1" x14ac:dyDescent="0.5">
      <c r="F55" s="168" t="s">
        <v>3</v>
      </c>
      <c r="G55" s="168"/>
      <c r="H55" s="168"/>
      <c r="J55" s="169" t="s">
        <v>222</v>
      </c>
      <c r="K55" s="169"/>
      <c r="L55" s="169"/>
    </row>
    <row r="56" spans="1:14" ht="15.75" customHeight="1" x14ac:dyDescent="0.5">
      <c r="D56" s="86" t="s">
        <v>4</v>
      </c>
      <c r="F56" s="8" t="str">
        <f>+F8</f>
        <v>30 กันยายน 2568</v>
      </c>
      <c r="G56" s="6"/>
      <c r="H56" s="8" t="str">
        <f>+H8</f>
        <v>31 ธันวาคม 2567</v>
      </c>
      <c r="J56" s="8" t="str">
        <f>+J8</f>
        <v>30 กันยายน 2568</v>
      </c>
      <c r="K56" s="26"/>
      <c r="L56" s="8" t="str">
        <f>+L8</f>
        <v>31 ธันวาคม 2567</v>
      </c>
    </row>
    <row r="57" spans="1:14" ht="18" customHeight="1" x14ac:dyDescent="0.5">
      <c r="A57" s="87"/>
      <c r="B57" s="87"/>
      <c r="C57" s="87"/>
      <c r="D57" s="87"/>
      <c r="E57" s="87"/>
      <c r="F57" s="27" t="str">
        <f>+F9</f>
        <v>(ยังไม่ได้ตรวจสอบ/</v>
      </c>
      <c r="G57" s="27"/>
      <c r="H57" s="27" t="str">
        <f>+H9</f>
        <v>(ตรวจสอบแล้ว)</v>
      </c>
      <c r="I57" s="87"/>
      <c r="J57" s="27" t="str">
        <f>+J9</f>
        <v>(ยังไม่ได้ตรวจสอบ/</v>
      </c>
      <c r="K57" s="27"/>
      <c r="L57" s="27" t="str">
        <f>+L9</f>
        <v>(ตรวจสอบแล้ว)</v>
      </c>
    </row>
    <row r="58" spans="1:14" ht="18" customHeight="1" x14ac:dyDescent="0.5">
      <c r="A58" s="164" t="s">
        <v>40</v>
      </c>
      <c r="B58" s="164"/>
      <c r="C58" s="164"/>
      <c r="F58" s="27" t="str">
        <f>+F10</f>
        <v>สอบทานแล้ว)</v>
      </c>
      <c r="G58" s="26"/>
      <c r="H58" s="27"/>
      <c r="J58" s="27" t="str">
        <f>+J10</f>
        <v>สอบทานแล้ว)</v>
      </c>
      <c r="K58" s="26"/>
      <c r="L58" s="27"/>
    </row>
    <row r="59" spans="1:14" ht="18" customHeight="1" x14ac:dyDescent="0.5">
      <c r="A59" s="82" t="s">
        <v>41</v>
      </c>
      <c r="F59" s="90"/>
      <c r="G59" s="90"/>
      <c r="H59" s="90"/>
      <c r="I59" s="89"/>
      <c r="J59" s="3"/>
      <c r="K59" s="3"/>
      <c r="L59" s="3"/>
    </row>
    <row r="60" spans="1:14" ht="18" customHeight="1" x14ac:dyDescent="0.5">
      <c r="B60" s="82" t="s">
        <v>42</v>
      </c>
      <c r="D60" s="85">
        <v>19</v>
      </c>
      <c r="F60" s="90">
        <v>610000000</v>
      </c>
      <c r="G60" s="90"/>
      <c r="H60" s="90">
        <v>220000000</v>
      </c>
      <c r="I60" s="89"/>
      <c r="J60" s="3">
        <v>610000000</v>
      </c>
      <c r="K60" s="3"/>
      <c r="L60" s="3">
        <v>220000000</v>
      </c>
    </row>
    <row r="61" spans="1:14" ht="18" customHeight="1" x14ac:dyDescent="0.5">
      <c r="B61" s="82" t="s">
        <v>43</v>
      </c>
      <c r="F61" s="29"/>
      <c r="G61" s="29"/>
      <c r="H61" s="29"/>
      <c r="I61" s="89"/>
      <c r="J61" s="3"/>
      <c r="K61" s="3"/>
      <c r="L61" s="3"/>
    </row>
    <row r="62" spans="1:14" ht="18" customHeight="1" x14ac:dyDescent="0.5">
      <c r="C62" s="82" t="s">
        <v>10</v>
      </c>
      <c r="D62" s="85">
        <v>20</v>
      </c>
      <c r="F62" s="29">
        <v>22705670.990000002</v>
      </c>
      <c r="G62" s="29"/>
      <c r="H62" s="29">
        <v>41045685.57</v>
      </c>
      <c r="I62" s="89"/>
      <c r="J62" s="3">
        <v>22014917.289999999</v>
      </c>
      <c r="K62" s="3"/>
      <c r="L62" s="3">
        <v>39327409.770000003</v>
      </c>
    </row>
    <row r="63" spans="1:14" ht="18" customHeight="1" x14ac:dyDescent="0.5">
      <c r="C63" s="82" t="s">
        <v>11</v>
      </c>
      <c r="D63" s="85">
        <v>2.4</v>
      </c>
      <c r="F63" s="29">
        <v>0</v>
      </c>
      <c r="G63" s="29"/>
      <c r="H63" s="29">
        <v>0</v>
      </c>
      <c r="I63" s="89"/>
      <c r="J63" s="3">
        <v>0</v>
      </c>
      <c r="K63" s="3"/>
      <c r="L63" s="3">
        <v>1203996.25</v>
      </c>
    </row>
    <row r="64" spans="1:14" ht="18" customHeight="1" x14ac:dyDescent="0.5">
      <c r="B64" s="82" t="s">
        <v>44</v>
      </c>
      <c r="F64" s="29"/>
      <c r="G64" s="29"/>
      <c r="H64" s="29"/>
      <c r="I64" s="89"/>
      <c r="J64" s="3"/>
      <c r="K64" s="3"/>
      <c r="L64" s="3"/>
    </row>
    <row r="65" spans="1:13" ht="18" customHeight="1" x14ac:dyDescent="0.5">
      <c r="C65" s="82" t="s">
        <v>11</v>
      </c>
      <c r="D65" s="85">
        <v>2.5</v>
      </c>
      <c r="F65" s="29">
        <v>0</v>
      </c>
      <c r="G65" s="29"/>
      <c r="H65" s="29">
        <v>0</v>
      </c>
      <c r="I65" s="89"/>
      <c r="J65" s="3">
        <v>6000000</v>
      </c>
      <c r="K65" s="3"/>
      <c r="L65" s="3">
        <v>6000000</v>
      </c>
    </row>
    <row r="66" spans="1:13" ht="18" customHeight="1" x14ac:dyDescent="0.5">
      <c r="B66" s="82" t="s">
        <v>246</v>
      </c>
      <c r="F66" s="29">
        <v>112388.09</v>
      </c>
      <c r="G66" s="29"/>
      <c r="H66" s="29">
        <v>0</v>
      </c>
      <c r="I66" s="89"/>
      <c r="J66" s="3">
        <v>112388.09</v>
      </c>
      <c r="K66" s="3"/>
      <c r="L66" s="3">
        <v>0</v>
      </c>
    </row>
    <row r="67" spans="1:13" ht="18" customHeight="1" x14ac:dyDescent="0.5">
      <c r="B67" s="82" t="s">
        <v>224</v>
      </c>
      <c r="F67" s="29"/>
      <c r="G67" s="29"/>
      <c r="H67" s="29"/>
      <c r="I67" s="89"/>
      <c r="J67" s="29"/>
      <c r="K67" s="29"/>
      <c r="L67" s="29"/>
    </row>
    <row r="68" spans="1:13" ht="18" customHeight="1" x14ac:dyDescent="0.5">
      <c r="C68" s="82" t="s">
        <v>45</v>
      </c>
      <c r="D68" s="85">
        <v>21</v>
      </c>
      <c r="F68" s="29">
        <v>764329.30999999982</v>
      </c>
      <c r="G68" s="29"/>
      <c r="H68" s="29">
        <v>474599.76</v>
      </c>
      <c r="I68" s="89"/>
      <c r="J68" s="29">
        <v>764329.30999999982</v>
      </c>
      <c r="K68" s="29"/>
      <c r="L68" s="29">
        <v>474599.76</v>
      </c>
    </row>
    <row r="69" spans="1:13" ht="18" customHeight="1" x14ac:dyDescent="0.5">
      <c r="B69" s="82" t="s">
        <v>46</v>
      </c>
      <c r="F69" s="29"/>
      <c r="G69" s="29"/>
      <c r="H69" s="29"/>
      <c r="I69" s="89"/>
      <c r="J69" s="3"/>
      <c r="K69" s="3"/>
      <c r="L69" s="3"/>
    </row>
    <row r="70" spans="1:13" ht="18" customHeight="1" x14ac:dyDescent="0.5">
      <c r="C70" s="82" t="s">
        <v>47</v>
      </c>
      <c r="F70" s="29">
        <v>4382202.74</v>
      </c>
      <c r="G70" s="29"/>
      <c r="H70" s="29">
        <v>3392805.48</v>
      </c>
      <c r="I70" s="90"/>
      <c r="J70" s="29">
        <v>4382202.74</v>
      </c>
      <c r="K70" s="29"/>
      <c r="L70" s="29">
        <v>3392805.48</v>
      </c>
    </row>
    <row r="71" spans="1:13" ht="18" customHeight="1" x14ac:dyDescent="0.5">
      <c r="C71" s="82" t="s">
        <v>48</v>
      </c>
      <c r="F71" s="29">
        <v>12300617.550000001</v>
      </c>
      <c r="G71" s="29"/>
      <c r="H71" s="29">
        <v>1304910.02</v>
      </c>
      <c r="I71" s="89"/>
      <c r="J71" s="3">
        <v>12268069.24</v>
      </c>
      <c r="K71" s="3"/>
      <c r="L71" s="3">
        <v>1271980.8799999999</v>
      </c>
    </row>
    <row r="72" spans="1:13" ht="18" customHeight="1" x14ac:dyDescent="0.5">
      <c r="C72" s="82" t="s">
        <v>49</v>
      </c>
      <c r="F72" s="30">
        <f>SUM(F60:F71)</f>
        <v>650265208.67999995</v>
      </c>
      <c r="G72" s="21"/>
      <c r="H72" s="30">
        <f>SUM(H60:H71)</f>
        <v>266218000.82999998</v>
      </c>
      <c r="I72" s="89"/>
      <c r="J72" s="30">
        <f>SUM(J60:J71)</f>
        <v>655541906.66999996</v>
      </c>
      <c r="K72" s="21"/>
      <c r="L72" s="30">
        <f>SUM(L60:L71)</f>
        <v>271670792.13999999</v>
      </c>
    </row>
    <row r="73" spans="1:13" ht="18" customHeight="1" x14ac:dyDescent="0.5">
      <c r="F73" s="90"/>
      <c r="G73" s="90"/>
      <c r="H73" s="90"/>
      <c r="I73" s="89"/>
      <c r="J73" s="3"/>
      <c r="K73" s="3"/>
      <c r="L73" s="3"/>
    </row>
    <row r="74" spans="1:13" ht="18" customHeight="1" x14ac:dyDescent="0.5">
      <c r="A74" s="82" t="s">
        <v>50</v>
      </c>
      <c r="F74" s="90"/>
      <c r="G74" s="90"/>
      <c r="H74" s="90"/>
      <c r="I74" s="89"/>
      <c r="J74" s="3"/>
      <c r="K74" s="3"/>
      <c r="L74" s="3"/>
    </row>
    <row r="75" spans="1:13" ht="18" customHeight="1" x14ac:dyDescent="0.5">
      <c r="B75" s="82" t="s">
        <v>224</v>
      </c>
      <c r="D75" s="85">
        <v>21</v>
      </c>
      <c r="F75" s="90">
        <v>1394720.22</v>
      </c>
      <c r="G75" s="90"/>
      <c r="H75" s="90">
        <v>0</v>
      </c>
      <c r="I75" s="89"/>
      <c r="J75" s="3">
        <v>1394720.22</v>
      </c>
      <c r="K75" s="3"/>
      <c r="L75" s="3">
        <v>0</v>
      </c>
    </row>
    <row r="76" spans="1:13" ht="18" customHeight="1" x14ac:dyDescent="0.5">
      <c r="B76" s="82" t="s">
        <v>223</v>
      </c>
      <c r="F76" s="90"/>
      <c r="G76" s="90"/>
      <c r="H76" s="90"/>
      <c r="I76" s="89"/>
      <c r="J76" s="3"/>
      <c r="K76" s="3"/>
      <c r="L76" s="3"/>
    </row>
    <row r="77" spans="1:13" ht="18" customHeight="1" x14ac:dyDescent="0.5">
      <c r="C77" s="82" t="s">
        <v>51</v>
      </c>
      <c r="D77" s="85">
        <v>22</v>
      </c>
      <c r="F77" s="29">
        <v>44168037</v>
      </c>
      <c r="G77" s="29"/>
      <c r="H77" s="29">
        <v>37684847</v>
      </c>
      <c r="I77" s="3"/>
      <c r="J77" s="3">
        <v>44143539</v>
      </c>
      <c r="K77" s="3"/>
      <c r="L77" s="3">
        <v>37684847</v>
      </c>
      <c r="M77" s="93"/>
    </row>
    <row r="78" spans="1:13" ht="18" customHeight="1" x14ac:dyDescent="0.5">
      <c r="C78" s="82" t="s">
        <v>52</v>
      </c>
      <c r="F78" s="30">
        <f>SUM(F75:F77)</f>
        <v>45562757.219999999</v>
      </c>
      <c r="G78" s="21"/>
      <c r="H78" s="30">
        <f>SUM(H75:H77)</f>
        <v>37684847</v>
      </c>
      <c r="I78" s="3"/>
      <c r="J78" s="30">
        <f>SUM(J75:J77)</f>
        <v>45538259.219999999</v>
      </c>
      <c r="K78" s="21"/>
      <c r="L78" s="30">
        <f>SUM(L75:L77)</f>
        <v>37684847</v>
      </c>
    </row>
    <row r="79" spans="1:13" ht="18" customHeight="1" thickBot="1" x14ac:dyDescent="0.55000000000000004">
      <c r="C79" s="82" t="s">
        <v>53</v>
      </c>
      <c r="F79" s="23">
        <f>+F78+F72</f>
        <v>695827965.89999998</v>
      </c>
      <c r="G79" s="21"/>
      <c r="H79" s="23">
        <f>+H78+H72</f>
        <v>303902847.82999998</v>
      </c>
      <c r="I79" s="89"/>
      <c r="J79" s="23">
        <f>+J78+J72</f>
        <v>701080165.88999999</v>
      </c>
      <c r="K79" s="21"/>
      <c r="L79" s="23">
        <f>+L78+L72</f>
        <v>309355639.13999999</v>
      </c>
    </row>
    <row r="80" spans="1:13" ht="18" customHeight="1" thickTop="1" x14ac:dyDescent="0.5">
      <c r="F80" s="90"/>
      <c r="G80" s="90"/>
      <c r="H80" s="90"/>
      <c r="I80" s="89"/>
      <c r="J80" s="21"/>
      <c r="K80" s="21"/>
      <c r="L80" s="21"/>
    </row>
    <row r="81" spans="1:12" ht="18" customHeight="1" x14ac:dyDescent="0.5">
      <c r="A81" s="82" t="s">
        <v>180</v>
      </c>
      <c r="F81" s="133"/>
      <c r="G81" s="133"/>
      <c r="H81" s="133"/>
      <c r="J81" s="24"/>
      <c r="K81" s="24"/>
      <c r="L81" s="24"/>
    </row>
    <row r="82" spans="1:12" ht="18" customHeight="1" x14ac:dyDescent="0.5">
      <c r="F82" s="133"/>
      <c r="G82" s="133"/>
      <c r="H82" s="133"/>
      <c r="J82" s="24"/>
      <c r="K82" s="24"/>
      <c r="L82" s="24"/>
    </row>
    <row r="83" spans="1:12" ht="18" customHeight="1" x14ac:dyDescent="0.5">
      <c r="F83" s="133"/>
      <c r="G83" s="133"/>
      <c r="H83" s="133"/>
      <c r="J83" s="24"/>
      <c r="K83" s="24"/>
      <c r="L83" s="24"/>
    </row>
    <row r="84" spans="1:12" ht="18" customHeight="1" x14ac:dyDescent="0.5">
      <c r="F84" s="133"/>
      <c r="G84" s="133"/>
      <c r="H84" s="133"/>
      <c r="J84" s="24"/>
      <c r="K84" s="24"/>
      <c r="L84" s="24"/>
    </row>
    <row r="85" spans="1:12" ht="18" customHeight="1" x14ac:dyDescent="0.5">
      <c r="F85" s="133"/>
      <c r="G85" s="133"/>
      <c r="H85" s="133"/>
      <c r="J85" s="24"/>
      <c r="K85" s="24"/>
      <c r="L85" s="24"/>
    </row>
    <row r="86" spans="1:12" ht="18" customHeight="1" x14ac:dyDescent="0.5">
      <c r="F86" s="133"/>
      <c r="G86" s="133"/>
      <c r="H86" s="133"/>
      <c r="J86" s="24"/>
      <c r="K86" s="24"/>
      <c r="L86" s="24"/>
    </row>
    <row r="87" spans="1:12" ht="18" customHeight="1" x14ac:dyDescent="0.5">
      <c r="F87" s="133"/>
      <c r="G87" s="133"/>
      <c r="H87" s="133"/>
      <c r="J87" s="24"/>
      <c r="K87" s="24"/>
      <c r="L87" s="24"/>
    </row>
    <row r="88" spans="1:12" ht="18" customHeight="1" x14ac:dyDescent="0.5">
      <c r="F88" s="133"/>
      <c r="G88" s="133"/>
      <c r="H88" s="133"/>
      <c r="J88" s="24"/>
      <c r="K88" s="24"/>
      <c r="L88" s="24"/>
    </row>
    <row r="89" spans="1:12" ht="18" customHeight="1" x14ac:dyDescent="0.5">
      <c r="F89" s="133"/>
      <c r="G89" s="133"/>
      <c r="H89" s="133"/>
      <c r="J89" s="24"/>
      <c r="K89" s="24"/>
      <c r="L89" s="24"/>
    </row>
    <row r="90" spans="1:12" ht="18" customHeight="1" x14ac:dyDescent="0.5">
      <c r="F90" s="133"/>
      <c r="G90" s="133"/>
      <c r="H90" s="133"/>
      <c r="J90" s="24"/>
      <c r="K90" s="24"/>
      <c r="L90" s="24"/>
    </row>
    <row r="91" spans="1:12" ht="18" customHeight="1" x14ac:dyDescent="0.5">
      <c r="F91" s="133"/>
      <c r="G91" s="133"/>
      <c r="H91" s="133"/>
      <c r="J91" s="24"/>
      <c r="K91" s="24"/>
      <c r="L91" s="24"/>
    </row>
    <row r="92" spans="1:12" ht="18" customHeight="1" x14ac:dyDescent="0.5">
      <c r="F92" s="133"/>
      <c r="G92" s="133"/>
      <c r="H92" s="133"/>
      <c r="J92" s="24"/>
      <c r="K92" s="24"/>
      <c r="L92" s="24"/>
    </row>
    <row r="93" spans="1:12" ht="18" customHeight="1" x14ac:dyDescent="0.5">
      <c r="F93" s="133"/>
      <c r="G93" s="133"/>
      <c r="H93" s="133"/>
      <c r="J93" s="24"/>
      <c r="K93" s="24"/>
      <c r="L93" s="24"/>
    </row>
    <row r="94" spans="1:12" ht="18" customHeight="1" x14ac:dyDescent="0.5">
      <c r="F94" s="133"/>
      <c r="G94" s="133"/>
      <c r="H94" s="133"/>
      <c r="J94" s="24"/>
      <c r="K94" s="24"/>
      <c r="L94" s="24"/>
    </row>
    <row r="95" spans="1:12" ht="18" customHeight="1" x14ac:dyDescent="0.5">
      <c r="A95" s="85"/>
      <c r="B95" s="95" t="s">
        <v>38</v>
      </c>
      <c r="C95" s="85"/>
      <c r="D95" s="95"/>
      <c r="F95" s="95"/>
      <c r="G95" s="95"/>
      <c r="H95" s="95" t="s">
        <v>39</v>
      </c>
      <c r="I95" s="85"/>
      <c r="J95" s="85"/>
      <c r="K95" s="85"/>
      <c r="L95" s="85"/>
    </row>
    <row r="96" spans="1:12" ht="9.75" customHeight="1" x14ac:dyDescent="0.5">
      <c r="F96" s="133"/>
      <c r="G96" s="133"/>
      <c r="H96" s="133"/>
      <c r="J96" s="24"/>
      <c r="K96" s="24"/>
      <c r="L96" s="24"/>
    </row>
    <row r="97" spans="1:13" ht="9" customHeight="1" x14ac:dyDescent="0.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</row>
    <row r="98" spans="1:13" ht="18" customHeight="1" x14ac:dyDescent="0.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</row>
    <row r="99" spans="1:13" ht="18" customHeight="1" x14ac:dyDescent="0.5">
      <c r="A99" s="170" t="str">
        <f>+A50</f>
        <v>บริษัท บรุ๊คเคอร์ กรุ๊ป จำกัด (มหาชน) และบริษัทย่อย</v>
      </c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</row>
    <row r="100" spans="1:13" ht="18" customHeight="1" x14ac:dyDescent="0.5">
      <c r="A100" s="165" t="str">
        <f>+A51</f>
        <v>งบฐานะการเงิน</v>
      </c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</row>
    <row r="101" spans="1:13" ht="18" customHeight="1" x14ac:dyDescent="0.5">
      <c r="A101" s="165" t="str">
        <f>+A52</f>
        <v>ณ วันที่ 30 กันยายน 2568</v>
      </c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</row>
    <row r="102" spans="1:13" ht="18" customHeight="1" x14ac:dyDescent="0.5">
      <c r="A102" s="88"/>
      <c r="B102" s="85"/>
      <c r="C102" s="85"/>
      <c r="I102" s="85"/>
      <c r="J102" s="85"/>
      <c r="K102" s="85"/>
      <c r="L102" s="85"/>
    </row>
    <row r="103" spans="1:13" ht="18" customHeight="1" x14ac:dyDescent="0.5">
      <c r="F103" s="167" t="s">
        <v>2</v>
      </c>
      <c r="G103" s="167"/>
      <c r="H103" s="167"/>
      <c r="I103" s="167"/>
      <c r="J103" s="167"/>
      <c r="K103" s="167"/>
      <c r="L103" s="167"/>
    </row>
    <row r="104" spans="1:13" ht="14.25" customHeight="1" x14ac:dyDescent="0.5">
      <c r="F104" s="168" t="s">
        <v>3</v>
      </c>
      <c r="G104" s="168"/>
      <c r="H104" s="168"/>
      <c r="J104" s="169" t="s">
        <v>222</v>
      </c>
      <c r="K104" s="169"/>
      <c r="L104" s="169"/>
    </row>
    <row r="105" spans="1:13" ht="18" customHeight="1" x14ac:dyDescent="0.5">
      <c r="D105" s="86" t="s">
        <v>4</v>
      </c>
      <c r="F105" s="8" t="str">
        <f>+F56</f>
        <v>30 กันยายน 2568</v>
      </c>
      <c r="G105" s="6"/>
      <c r="H105" s="8" t="str">
        <f>+H56</f>
        <v>31 ธันวาคม 2567</v>
      </c>
      <c r="J105" s="8" t="str">
        <f>+J56</f>
        <v>30 กันยายน 2568</v>
      </c>
      <c r="K105" s="26"/>
      <c r="L105" s="8" t="str">
        <f>+L56</f>
        <v>31 ธันวาคม 2567</v>
      </c>
    </row>
    <row r="106" spans="1:13" ht="18" customHeight="1" x14ac:dyDescent="0.5">
      <c r="A106" s="87"/>
      <c r="B106" s="87"/>
      <c r="C106" s="87"/>
      <c r="D106" s="87"/>
      <c r="E106" s="87"/>
      <c r="F106" s="27" t="str">
        <f>+F9</f>
        <v>(ยังไม่ได้ตรวจสอบ/</v>
      </c>
      <c r="G106" s="33"/>
      <c r="H106" s="27" t="str">
        <f>+H9</f>
        <v>(ตรวจสอบแล้ว)</v>
      </c>
      <c r="I106" s="87"/>
      <c r="J106" s="27" t="str">
        <f>+J9</f>
        <v>(ยังไม่ได้ตรวจสอบ/</v>
      </c>
      <c r="K106" s="27"/>
      <c r="L106" s="27" t="str">
        <f>+L9</f>
        <v>(ตรวจสอบแล้ว)</v>
      </c>
    </row>
    <row r="107" spans="1:13" ht="18" customHeight="1" x14ac:dyDescent="0.5">
      <c r="A107" s="82" t="s">
        <v>54</v>
      </c>
      <c r="F107" s="27" t="str">
        <f>+F10</f>
        <v>สอบทานแล้ว)</v>
      </c>
      <c r="G107" s="97"/>
      <c r="H107" s="27"/>
      <c r="J107" s="27" t="str">
        <f>+J10</f>
        <v>สอบทานแล้ว)</v>
      </c>
      <c r="L107" s="27"/>
    </row>
    <row r="108" spans="1:13" ht="18" customHeight="1" x14ac:dyDescent="0.5">
      <c r="B108" s="82" t="s">
        <v>55</v>
      </c>
      <c r="F108" s="97"/>
      <c r="G108" s="97"/>
      <c r="H108" s="97"/>
      <c r="J108" s="24"/>
      <c r="K108" s="24"/>
      <c r="L108" s="24"/>
    </row>
    <row r="109" spans="1:13" ht="18" customHeight="1" x14ac:dyDescent="0.5">
      <c r="B109" s="82" t="s">
        <v>56</v>
      </c>
      <c r="F109" s="97"/>
      <c r="G109" s="97"/>
      <c r="H109" s="97"/>
      <c r="J109" s="24"/>
      <c r="K109" s="24"/>
      <c r="L109" s="24"/>
    </row>
    <row r="110" spans="1:13" ht="18" customHeight="1" thickBot="1" x14ac:dyDescent="0.55000000000000004">
      <c r="C110" s="134" t="s">
        <v>212</v>
      </c>
      <c r="D110" s="85">
        <v>23</v>
      </c>
      <c r="F110" s="135">
        <v>1657854486.8800001</v>
      </c>
      <c r="G110" s="90"/>
      <c r="H110" s="135">
        <v>1657854486.8800001</v>
      </c>
      <c r="I110" s="89"/>
      <c r="J110" s="135">
        <v>1657854486.8800001</v>
      </c>
      <c r="K110" s="90"/>
      <c r="L110" s="135">
        <v>1657854486.8800001</v>
      </c>
      <c r="M110" s="93"/>
    </row>
    <row r="111" spans="1:13" ht="18" customHeight="1" thickTop="1" x14ac:dyDescent="0.5">
      <c r="B111" s="82" t="s">
        <v>57</v>
      </c>
      <c r="F111" s="90"/>
      <c r="G111" s="90"/>
      <c r="H111" s="90"/>
      <c r="I111" s="89"/>
      <c r="J111" s="3"/>
      <c r="K111" s="3"/>
      <c r="L111" s="90"/>
    </row>
    <row r="112" spans="1:13" ht="18" customHeight="1" x14ac:dyDescent="0.5">
      <c r="C112" s="134" t="s">
        <v>213</v>
      </c>
      <c r="D112" s="85">
        <v>23</v>
      </c>
      <c r="F112" s="3">
        <f>เปลี่ยนแปลงรวม!D31</f>
        <v>1350102558.8800001</v>
      </c>
      <c r="G112" s="3"/>
      <c r="H112" s="3">
        <v>1350102558.8800001</v>
      </c>
      <c r="I112" s="3"/>
      <c r="J112" s="3">
        <f>เปลี่ยนแปลงเฉพาะ!D33</f>
        <v>1350102558.8800001</v>
      </c>
      <c r="K112" s="3"/>
      <c r="L112" s="3">
        <v>1350102558.8800001</v>
      </c>
    </row>
    <row r="113" spans="1:12" ht="18" customHeight="1" x14ac:dyDescent="0.5">
      <c r="B113" s="82" t="s">
        <v>58</v>
      </c>
      <c r="C113" s="134"/>
      <c r="D113" s="85">
        <v>23</v>
      </c>
      <c r="F113" s="3">
        <f>เปลี่ยนแปลงรวม!F31</f>
        <v>1344904738.72</v>
      </c>
      <c r="G113" s="3"/>
      <c r="H113" s="3">
        <v>1344904738.72</v>
      </c>
      <c r="I113" s="89"/>
      <c r="J113" s="3">
        <f>เปลี่ยนแปลงเฉพาะ!F33</f>
        <v>1344904738.72</v>
      </c>
      <c r="K113" s="3"/>
      <c r="L113" s="3">
        <v>1344904738.72</v>
      </c>
    </row>
    <row r="114" spans="1:12" ht="18" customHeight="1" x14ac:dyDescent="0.5">
      <c r="B114" s="82" t="s">
        <v>59</v>
      </c>
      <c r="F114" s="90"/>
      <c r="G114" s="90"/>
      <c r="H114" s="90"/>
      <c r="I114" s="89"/>
      <c r="J114" s="3"/>
      <c r="K114" s="3"/>
      <c r="L114" s="90"/>
    </row>
    <row r="115" spans="1:12" ht="18" customHeight="1" x14ac:dyDescent="0.5">
      <c r="C115" s="82" t="s">
        <v>60</v>
      </c>
      <c r="F115" s="29">
        <f>เปลี่ยนแปลงรวม!N31</f>
        <v>111952161.69</v>
      </c>
      <c r="G115" s="29"/>
      <c r="H115" s="29">
        <v>111952161.69</v>
      </c>
      <c r="I115" s="89"/>
      <c r="J115" s="29">
        <f>เปลี่ยนแปลงเฉพาะ!P33</f>
        <v>111952161.69</v>
      </c>
      <c r="K115" s="29"/>
      <c r="L115" s="29">
        <v>111952161.69</v>
      </c>
    </row>
    <row r="116" spans="1:12" ht="18" customHeight="1" x14ac:dyDescent="0.5">
      <c r="C116" s="82" t="s">
        <v>61</v>
      </c>
      <c r="D116" s="98"/>
      <c r="F116" s="21">
        <f>เปลี่ยนแปลงรวม!P31</f>
        <v>150780478.81000027</v>
      </c>
      <c r="G116" s="21"/>
      <c r="H116" s="21">
        <v>822100957.76000011</v>
      </c>
      <c r="I116" s="89"/>
      <c r="J116" s="21">
        <f>เปลี่ยนแปลงเฉพาะ!R33</f>
        <v>89982332.100000083</v>
      </c>
      <c r="K116" s="21"/>
      <c r="L116" s="21">
        <v>584721503.51000011</v>
      </c>
    </row>
    <row r="117" spans="1:12" ht="18" customHeight="1" x14ac:dyDescent="0.5">
      <c r="B117" s="82" t="s">
        <v>62</v>
      </c>
      <c r="D117" s="98"/>
      <c r="F117" s="22">
        <f>เปลี่ยนแปลงรวม!V31</f>
        <v>-24879918.129999999</v>
      </c>
      <c r="G117" s="21"/>
      <c r="H117" s="22">
        <v>6366700.7300000004</v>
      </c>
      <c r="I117" s="89"/>
      <c r="J117" s="22">
        <f>เปลี่ยนแปลงเฉพาะ!T33</f>
        <v>0</v>
      </c>
      <c r="K117" s="21"/>
      <c r="L117" s="22">
        <v>0</v>
      </c>
    </row>
    <row r="118" spans="1:12" ht="18" customHeight="1" x14ac:dyDescent="0.5">
      <c r="C118" s="82" t="s">
        <v>63</v>
      </c>
      <c r="F118" s="3">
        <f>SUM(F112:F117)</f>
        <v>2932860019.9700007</v>
      </c>
      <c r="G118" s="3"/>
      <c r="H118" s="3">
        <f>SUM(H112:H117)</f>
        <v>3635427117.7800007</v>
      </c>
      <c r="I118" s="89"/>
      <c r="J118" s="3">
        <f>SUM(J112:J117)</f>
        <v>2896941791.3900003</v>
      </c>
      <c r="K118" s="3"/>
      <c r="L118" s="3">
        <f>SUM(L112:L117)</f>
        <v>3391680962.8000007</v>
      </c>
    </row>
    <row r="119" spans="1:12" ht="18" customHeight="1" x14ac:dyDescent="0.5">
      <c r="B119" s="82" t="s">
        <v>64</v>
      </c>
      <c r="F119" s="136">
        <f>เปลี่ยนแปลงรวม!Z31</f>
        <v>61837192.969999999</v>
      </c>
      <c r="G119" s="90"/>
      <c r="H119" s="136">
        <v>62140406.899999999</v>
      </c>
      <c r="I119" s="89"/>
      <c r="J119" s="22">
        <v>0</v>
      </c>
      <c r="K119" s="21"/>
      <c r="L119" s="136">
        <v>0</v>
      </c>
    </row>
    <row r="120" spans="1:12" ht="18" customHeight="1" x14ac:dyDescent="0.5">
      <c r="C120" s="82" t="s">
        <v>65</v>
      </c>
      <c r="F120" s="3">
        <f>+F119+F118</f>
        <v>2994697212.9400005</v>
      </c>
      <c r="G120" s="3"/>
      <c r="H120" s="3">
        <f>+H119+H118</f>
        <v>3697567524.6800008</v>
      </c>
      <c r="I120" s="89"/>
      <c r="J120" s="3">
        <f>+J119+J118</f>
        <v>2896941791.3900003</v>
      </c>
      <c r="K120" s="3"/>
      <c r="L120" s="3">
        <f>+L119+L118</f>
        <v>3391680962.8000007</v>
      </c>
    </row>
    <row r="121" spans="1:12" ht="18" customHeight="1" thickBot="1" x14ac:dyDescent="0.55000000000000004">
      <c r="A121" s="82" t="s">
        <v>66</v>
      </c>
      <c r="F121" s="32">
        <f>+F120+F79</f>
        <v>3690525178.8400006</v>
      </c>
      <c r="G121" s="21"/>
      <c r="H121" s="32">
        <f>+H120+H79</f>
        <v>4001470372.5100007</v>
      </c>
      <c r="I121" s="89"/>
      <c r="J121" s="32">
        <f>+J120+J79</f>
        <v>3598021957.2800002</v>
      </c>
      <c r="K121" s="21"/>
      <c r="L121" s="32">
        <f>+L120+L79</f>
        <v>3701036601.9400005</v>
      </c>
    </row>
    <row r="122" spans="1:12" ht="18" customHeight="1" thickTop="1" x14ac:dyDescent="0.5">
      <c r="F122" s="21"/>
      <c r="G122" s="21"/>
      <c r="H122" s="21"/>
      <c r="I122" s="89"/>
      <c r="J122" s="21"/>
      <c r="K122" s="21"/>
      <c r="L122" s="21"/>
    </row>
    <row r="123" spans="1:12" ht="18" customHeight="1" x14ac:dyDescent="0.5">
      <c r="A123" s="82" t="s">
        <v>180</v>
      </c>
      <c r="F123" s="94"/>
      <c r="G123" s="94"/>
      <c r="H123" s="94"/>
      <c r="I123" s="89"/>
      <c r="J123" s="3"/>
      <c r="K123" s="3"/>
      <c r="L123" s="3"/>
    </row>
    <row r="124" spans="1:12" ht="18" customHeight="1" x14ac:dyDescent="0.5">
      <c r="F124" s="5"/>
      <c r="G124" s="5"/>
      <c r="H124" s="5"/>
      <c r="J124" s="5"/>
      <c r="K124" s="5"/>
      <c r="L124" s="5"/>
    </row>
    <row r="125" spans="1:12" ht="18" customHeight="1" x14ac:dyDescent="0.5">
      <c r="F125" s="5"/>
      <c r="G125" s="5"/>
      <c r="H125" s="5"/>
      <c r="J125" s="5"/>
      <c r="K125" s="5"/>
      <c r="L125" s="5"/>
    </row>
    <row r="126" spans="1:12" ht="18" customHeight="1" x14ac:dyDescent="0.5">
      <c r="F126" s="5"/>
      <c r="G126" s="5"/>
      <c r="H126" s="5"/>
      <c r="J126" s="5"/>
      <c r="K126" s="5"/>
      <c r="L126" s="5"/>
    </row>
    <row r="127" spans="1:12" ht="18" customHeight="1" x14ac:dyDescent="0.5">
      <c r="F127" s="5"/>
      <c r="G127" s="5"/>
      <c r="H127" s="5"/>
      <c r="J127" s="5"/>
      <c r="K127" s="5"/>
      <c r="L127" s="5"/>
    </row>
    <row r="128" spans="1:12" ht="18" customHeight="1" x14ac:dyDescent="0.5">
      <c r="F128" s="5"/>
      <c r="G128" s="5"/>
      <c r="H128" s="5"/>
      <c r="J128" s="5"/>
      <c r="K128" s="5"/>
      <c r="L128" s="5"/>
    </row>
    <row r="129" spans="1:12" ht="18" customHeight="1" x14ac:dyDescent="0.5">
      <c r="F129" s="5"/>
      <c r="G129" s="5"/>
      <c r="H129" s="5"/>
      <c r="J129" s="5"/>
      <c r="K129" s="5"/>
      <c r="L129" s="5"/>
    </row>
    <row r="130" spans="1:12" ht="18" customHeight="1" x14ac:dyDescent="0.5">
      <c r="F130" s="5"/>
      <c r="G130" s="5"/>
      <c r="H130" s="5"/>
      <c r="J130" s="5"/>
      <c r="K130" s="5"/>
      <c r="L130" s="5"/>
    </row>
    <row r="131" spans="1:12" ht="18" customHeight="1" x14ac:dyDescent="0.5">
      <c r="F131" s="5"/>
      <c r="G131" s="5"/>
      <c r="H131" s="5"/>
      <c r="J131" s="5"/>
      <c r="K131" s="5"/>
      <c r="L131" s="5"/>
    </row>
    <row r="132" spans="1:12" ht="18" customHeight="1" x14ac:dyDescent="0.5">
      <c r="F132" s="5"/>
      <c r="G132" s="5"/>
      <c r="H132" s="5"/>
      <c r="J132" s="5"/>
      <c r="K132" s="5"/>
      <c r="L132" s="5"/>
    </row>
    <row r="133" spans="1:12" ht="18" customHeight="1" x14ac:dyDescent="0.5">
      <c r="F133" s="5"/>
      <c r="G133" s="5"/>
      <c r="H133" s="5"/>
      <c r="J133" s="5"/>
      <c r="K133" s="5"/>
      <c r="L133" s="5"/>
    </row>
    <row r="134" spans="1:12" ht="18" customHeight="1" x14ac:dyDescent="0.5">
      <c r="F134" s="5"/>
      <c r="G134" s="5"/>
      <c r="H134" s="5"/>
      <c r="J134" s="5"/>
      <c r="K134" s="5"/>
      <c r="L134" s="5"/>
    </row>
    <row r="135" spans="1:12" ht="18" customHeight="1" x14ac:dyDescent="0.5">
      <c r="F135" s="5"/>
      <c r="G135" s="5"/>
      <c r="H135" s="5"/>
      <c r="J135" s="5"/>
      <c r="K135" s="5"/>
      <c r="L135" s="5"/>
    </row>
    <row r="136" spans="1:12" ht="18" customHeight="1" x14ac:dyDescent="0.5">
      <c r="F136" s="5"/>
      <c r="G136" s="5"/>
      <c r="H136" s="5"/>
      <c r="J136" s="5"/>
      <c r="K136" s="5"/>
      <c r="L136" s="5"/>
    </row>
    <row r="137" spans="1:12" ht="18" customHeight="1" x14ac:dyDescent="0.5">
      <c r="F137" s="5"/>
      <c r="G137" s="5"/>
      <c r="H137" s="5"/>
      <c r="J137" s="5"/>
      <c r="K137" s="5"/>
      <c r="L137" s="5"/>
    </row>
    <row r="139" spans="1:12" ht="18" customHeight="1" x14ac:dyDescent="0.5">
      <c r="F139" s="5"/>
      <c r="G139" s="5"/>
      <c r="H139" s="5"/>
      <c r="J139" s="5"/>
      <c r="K139" s="5"/>
      <c r="L139" s="5"/>
    </row>
    <row r="140" spans="1:12" ht="18" customHeight="1" x14ac:dyDescent="0.5">
      <c r="F140" s="5"/>
      <c r="G140" s="5"/>
      <c r="H140" s="5"/>
      <c r="J140" s="5"/>
      <c r="K140" s="5"/>
      <c r="L140" s="5"/>
    </row>
    <row r="141" spans="1:12" ht="18" customHeight="1" x14ac:dyDescent="0.5">
      <c r="F141" s="5"/>
      <c r="G141" s="5"/>
      <c r="H141" s="5"/>
      <c r="J141" s="5"/>
      <c r="K141" s="5"/>
      <c r="L141" s="5"/>
    </row>
    <row r="142" spans="1:12" ht="18" customHeight="1" x14ac:dyDescent="0.5">
      <c r="F142" s="5"/>
      <c r="G142" s="5"/>
      <c r="H142" s="5"/>
      <c r="J142" s="5"/>
      <c r="K142" s="5"/>
      <c r="L142" s="5"/>
    </row>
    <row r="143" spans="1:12" ht="18" customHeight="1" x14ac:dyDescent="0.5">
      <c r="A143" s="85"/>
      <c r="B143" s="95" t="s">
        <v>38</v>
      </c>
      <c r="C143" s="85"/>
      <c r="D143" s="95"/>
      <c r="G143" s="95"/>
      <c r="H143" s="95" t="s">
        <v>39</v>
      </c>
      <c r="I143" s="85"/>
      <c r="J143" s="85"/>
      <c r="K143" s="85"/>
      <c r="L143" s="85"/>
    </row>
    <row r="144" spans="1:12" ht="7.5" customHeight="1" x14ac:dyDescent="0.5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</row>
    <row r="145" spans="1:12" ht="18" hidden="1" customHeight="1" x14ac:dyDescent="0.5">
      <c r="A145" s="85"/>
      <c r="B145" s="95"/>
      <c r="C145" s="85"/>
      <c r="D145" s="95"/>
      <c r="F145" s="95"/>
      <c r="G145" s="95"/>
      <c r="H145" s="95"/>
      <c r="I145" s="85"/>
      <c r="J145" s="85"/>
      <c r="K145" s="85"/>
      <c r="L145" s="85"/>
    </row>
    <row r="146" spans="1:12" ht="18" hidden="1" customHeight="1" x14ac:dyDescent="0.5">
      <c r="A146" s="85"/>
      <c r="B146" s="95"/>
      <c r="C146" s="85"/>
      <c r="D146" s="95"/>
      <c r="F146" s="95"/>
      <c r="G146" s="95"/>
      <c r="H146" s="95"/>
      <c r="I146" s="85"/>
      <c r="J146" s="85"/>
      <c r="K146" s="85"/>
      <c r="L146" s="85"/>
    </row>
    <row r="147" spans="1:12" ht="18" hidden="1" customHeight="1" x14ac:dyDescent="0.5">
      <c r="A147" s="85"/>
      <c r="B147" s="95"/>
      <c r="C147" s="85"/>
      <c r="D147" s="95"/>
      <c r="F147" s="95"/>
      <c r="G147" s="95"/>
      <c r="H147" s="95"/>
      <c r="I147" s="85"/>
      <c r="J147" s="85"/>
      <c r="K147" s="85"/>
      <c r="L147" s="85"/>
    </row>
    <row r="148" spans="1:12" ht="18" hidden="1" customHeight="1" x14ac:dyDescent="0.5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</row>
    <row r="149" spans="1:12" ht="18" customHeight="1" x14ac:dyDescent="0.5">
      <c r="D149" s="85" t="s">
        <v>67</v>
      </c>
      <c r="F149" s="5">
        <f>F121-F43</f>
        <v>0</v>
      </c>
      <c r="G149" s="5"/>
      <c r="H149" s="5">
        <f>H121-H43</f>
        <v>0</v>
      </c>
      <c r="J149" s="5">
        <f>J121-J43</f>
        <v>0</v>
      </c>
      <c r="K149" s="5"/>
      <c r="L149" s="5">
        <f>L121-L43</f>
        <v>0</v>
      </c>
    </row>
  </sheetData>
  <mergeCells count="25">
    <mergeCell ref="A2:L2"/>
    <mergeCell ref="A3:L3"/>
    <mergeCell ref="A4:L4"/>
    <mergeCell ref="F6:L6"/>
    <mergeCell ref="F7:H7"/>
    <mergeCell ref="J7:L7"/>
    <mergeCell ref="A148:L148"/>
    <mergeCell ref="A100:L100"/>
    <mergeCell ref="A50:L50"/>
    <mergeCell ref="A51:L51"/>
    <mergeCell ref="A52:L52"/>
    <mergeCell ref="F54:L54"/>
    <mergeCell ref="F55:H55"/>
    <mergeCell ref="J55:L55"/>
    <mergeCell ref="A58:C58"/>
    <mergeCell ref="A98:L98"/>
    <mergeCell ref="A99:L99"/>
    <mergeCell ref="A97:L97"/>
    <mergeCell ref="A144:L144"/>
    <mergeCell ref="A10:C10"/>
    <mergeCell ref="A101:L101"/>
    <mergeCell ref="F103:L103"/>
    <mergeCell ref="F104:H104"/>
    <mergeCell ref="J104:L104"/>
    <mergeCell ref="A49:L49"/>
  </mergeCells>
  <pageMargins left="0.53" right="0.2" top="0.3" bottom="0.25" header="0.21" footer="0.17"/>
  <pageSetup paperSize="9" scale="99" orientation="portrait" useFirstPageNumber="1" r:id="rId1"/>
  <headerFooter alignWithMargins="0">
    <oddFooter>&amp;C&amp;P</oddFooter>
  </headerFooter>
  <rowBreaks count="2" manualBreakCount="2">
    <brk id="49" max="11" man="1"/>
    <brk id="9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89195-5112-469A-B081-FBEEEBEFE9E9}">
  <sheetPr codeName="Sheet2"/>
  <dimension ref="A1:AE47"/>
  <sheetViews>
    <sheetView view="pageBreakPreview" zoomScaleNormal="85" zoomScaleSheetLayoutView="100" workbookViewId="0">
      <selection activeCell="F19" sqref="F19"/>
    </sheetView>
  </sheetViews>
  <sheetFormatPr defaultColWidth="9" defaultRowHeight="21.75" x14ac:dyDescent="0.5"/>
  <cols>
    <col min="1" max="1" width="35.5703125" style="83" customWidth="1"/>
    <col min="2" max="2" width="7.140625" style="83" customWidth="1"/>
    <col min="3" max="3" width="1.140625" style="83" customWidth="1"/>
    <col min="4" max="4" width="13.85546875" style="83" bestFit="1" customWidth="1"/>
    <col min="5" max="5" width="1.5703125" style="83" customWidth="1"/>
    <col min="6" max="6" width="14.140625" style="83" customWidth="1"/>
    <col min="7" max="7" width="1.85546875" style="83" customWidth="1"/>
    <col min="8" max="8" width="0" style="83" hidden="1" customWidth="1"/>
    <col min="9" max="9" width="1.140625" style="83" hidden="1" customWidth="1"/>
    <col min="10" max="10" width="0" style="83" hidden="1" customWidth="1"/>
    <col min="11" max="11" width="1.42578125" style="83" hidden="1" customWidth="1"/>
    <col min="12" max="12" width="0" style="83" hidden="1" customWidth="1"/>
    <col min="13" max="13" width="1.140625" style="83" hidden="1" customWidth="1"/>
    <col min="14" max="14" width="13.42578125" style="83" customWidth="1"/>
    <col min="15" max="15" width="1.5703125" style="83" customWidth="1"/>
    <col min="16" max="16" width="14.140625" style="83" customWidth="1"/>
    <col min="17" max="17" width="1.42578125" style="83" customWidth="1"/>
    <col min="18" max="18" width="16" style="83" customWidth="1"/>
    <col min="19" max="19" width="1.140625" style="83" customWidth="1"/>
    <col min="20" max="20" width="14.42578125" style="83" customWidth="1"/>
    <col min="21" max="21" width="1.5703125" style="83" customWidth="1"/>
    <col min="22" max="22" width="14.42578125" style="83" bestFit="1" customWidth="1"/>
    <col min="23" max="23" width="1.5703125" style="83" customWidth="1"/>
    <col min="24" max="24" width="13.85546875" style="83" bestFit="1" customWidth="1"/>
    <col min="25" max="25" width="1.85546875" style="83" customWidth="1"/>
    <col min="26" max="26" width="13" style="83" customWidth="1"/>
    <col min="27" max="27" width="1.42578125" style="83" customWidth="1"/>
    <col min="28" max="28" width="14.85546875" style="83" customWidth="1"/>
    <col min="29" max="29" width="9.140625" style="83"/>
    <col min="30" max="30" width="11.85546875" style="83" bestFit="1" customWidth="1"/>
    <col min="31" max="259" width="9.140625" style="83"/>
    <col min="260" max="260" width="13.85546875" style="83" bestFit="1" customWidth="1"/>
    <col min="261" max="261" width="1.5703125" style="83" customWidth="1"/>
    <col min="262" max="262" width="14.140625" style="83" customWidth="1"/>
    <col min="263" max="263" width="1.85546875" style="83" customWidth="1"/>
    <col min="264" max="264" width="9.140625" style="83"/>
    <col min="265" max="265" width="1.140625" style="83" customWidth="1"/>
    <col min="266" max="266" width="9.140625" style="83"/>
    <col min="267" max="267" width="1.42578125" style="83" customWidth="1"/>
    <col min="268" max="268" width="9.140625" style="83"/>
    <col min="269" max="269" width="1.140625" style="83" customWidth="1"/>
    <col min="270" max="270" width="12.42578125" style="83" bestFit="1" customWidth="1"/>
    <col min="271" max="271" width="1.5703125" style="83" customWidth="1"/>
    <col min="272" max="272" width="15" style="83" customWidth="1"/>
    <col min="273" max="273" width="1.42578125" style="83" customWidth="1"/>
    <col min="274" max="274" width="16" style="83" customWidth="1"/>
    <col min="275" max="275" width="1.42578125" style="83" customWidth="1"/>
    <col min="276" max="276" width="11.140625" style="83" customWidth="1"/>
    <col min="277" max="277" width="1.5703125" style="83" customWidth="1"/>
    <col min="278" max="278" width="14.42578125" style="83" bestFit="1" customWidth="1"/>
    <col min="279" max="279" width="1.5703125" style="83" customWidth="1"/>
    <col min="280" max="280" width="13.85546875" style="83" bestFit="1" customWidth="1"/>
    <col min="281" max="281" width="1.85546875" style="83" customWidth="1"/>
    <col min="282" max="282" width="11.5703125" style="83" bestFit="1" customWidth="1"/>
    <col min="283" max="283" width="1.42578125" style="83" customWidth="1"/>
    <col min="284" max="284" width="13.85546875" style="83" bestFit="1" customWidth="1"/>
    <col min="285" max="285" width="9.140625" style="83"/>
    <col min="286" max="286" width="11.85546875" style="83" bestFit="1" customWidth="1"/>
    <col min="287" max="515" width="9.140625" style="83"/>
    <col min="516" max="516" width="13.85546875" style="83" bestFit="1" customWidth="1"/>
    <col min="517" max="517" width="1.5703125" style="83" customWidth="1"/>
    <col min="518" max="518" width="14.140625" style="83" customWidth="1"/>
    <col min="519" max="519" width="1.85546875" style="83" customWidth="1"/>
    <col min="520" max="520" width="9.140625" style="83"/>
    <col min="521" max="521" width="1.140625" style="83" customWidth="1"/>
    <col min="522" max="522" width="9.140625" style="83"/>
    <col min="523" max="523" width="1.42578125" style="83" customWidth="1"/>
    <col min="524" max="524" width="9.140625" style="83"/>
    <col min="525" max="525" width="1.140625" style="83" customWidth="1"/>
    <col min="526" max="526" width="12.42578125" style="83" bestFit="1" customWidth="1"/>
    <col min="527" max="527" width="1.5703125" style="83" customWidth="1"/>
    <col min="528" max="528" width="15" style="83" customWidth="1"/>
    <col min="529" max="529" width="1.42578125" style="83" customWidth="1"/>
    <col min="530" max="530" width="16" style="83" customWidth="1"/>
    <col min="531" max="531" width="1.42578125" style="83" customWidth="1"/>
    <col min="532" max="532" width="11.140625" style="83" customWidth="1"/>
    <col min="533" max="533" width="1.5703125" style="83" customWidth="1"/>
    <col min="534" max="534" width="14.42578125" style="83" bestFit="1" customWidth="1"/>
    <col min="535" max="535" width="1.5703125" style="83" customWidth="1"/>
    <col min="536" max="536" width="13.85546875" style="83" bestFit="1" customWidth="1"/>
    <col min="537" max="537" width="1.85546875" style="83" customWidth="1"/>
    <col min="538" max="538" width="11.5703125" style="83" bestFit="1" customWidth="1"/>
    <col min="539" max="539" width="1.42578125" style="83" customWidth="1"/>
    <col min="540" max="540" width="13.85546875" style="83" bestFit="1" customWidth="1"/>
    <col min="541" max="541" width="9.140625" style="83"/>
    <col min="542" max="542" width="11.85546875" style="83" bestFit="1" customWidth="1"/>
    <col min="543" max="771" width="9.140625" style="83"/>
    <col min="772" max="772" width="13.85546875" style="83" bestFit="1" customWidth="1"/>
    <col min="773" max="773" width="1.5703125" style="83" customWidth="1"/>
    <col min="774" max="774" width="14.140625" style="83" customWidth="1"/>
    <col min="775" max="775" width="1.85546875" style="83" customWidth="1"/>
    <col min="776" max="776" width="9.140625" style="83"/>
    <col min="777" max="777" width="1.140625" style="83" customWidth="1"/>
    <col min="778" max="778" width="9.140625" style="83"/>
    <col min="779" max="779" width="1.42578125" style="83" customWidth="1"/>
    <col min="780" max="780" width="9.140625" style="83"/>
    <col min="781" max="781" width="1.140625" style="83" customWidth="1"/>
    <col min="782" max="782" width="12.42578125" style="83" bestFit="1" customWidth="1"/>
    <col min="783" max="783" width="1.5703125" style="83" customWidth="1"/>
    <col min="784" max="784" width="15" style="83" customWidth="1"/>
    <col min="785" max="785" width="1.42578125" style="83" customWidth="1"/>
    <col min="786" max="786" width="16" style="83" customWidth="1"/>
    <col min="787" max="787" width="1.42578125" style="83" customWidth="1"/>
    <col min="788" max="788" width="11.140625" style="83" customWidth="1"/>
    <col min="789" max="789" width="1.5703125" style="83" customWidth="1"/>
    <col min="790" max="790" width="14.42578125" style="83" bestFit="1" customWidth="1"/>
    <col min="791" max="791" width="1.5703125" style="83" customWidth="1"/>
    <col min="792" max="792" width="13.85546875" style="83" bestFit="1" customWidth="1"/>
    <col min="793" max="793" width="1.85546875" style="83" customWidth="1"/>
    <col min="794" max="794" width="11.5703125" style="83" bestFit="1" customWidth="1"/>
    <col min="795" max="795" width="1.42578125" style="83" customWidth="1"/>
    <col min="796" max="796" width="13.85546875" style="83" bestFit="1" customWidth="1"/>
    <col min="797" max="797" width="9.140625" style="83"/>
    <col min="798" max="798" width="11.85546875" style="83" bestFit="1" customWidth="1"/>
    <col min="799" max="1027" width="9.140625" style="83"/>
    <col min="1028" max="1028" width="13.85546875" style="83" bestFit="1" customWidth="1"/>
    <col min="1029" max="1029" width="1.5703125" style="83" customWidth="1"/>
    <col min="1030" max="1030" width="14.140625" style="83" customWidth="1"/>
    <col min="1031" max="1031" width="1.85546875" style="83" customWidth="1"/>
    <col min="1032" max="1032" width="9.140625" style="83"/>
    <col min="1033" max="1033" width="1.140625" style="83" customWidth="1"/>
    <col min="1034" max="1034" width="9.140625" style="83"/>
    <col min="1035" max="1035" width="1.42578125" style="83" customWidth="1"/>
    <col min="1036" max="1036" width="9.140625" style="83"/>
    <col min="1037" max="1037" width="1.140625" style="83" customWidth="1"/>
    <col min="1038" max="1038" width="12.42578125" style="83" bestFit="1" customWidth="1"/>
    <col min="1039" max="1039" width="1.5703125" style="83" customWidth="1"/>
    <col min="1040" max="1040" width="15" style="83" customWidth="1"/>
    <col min="1041" max="1041" width="1.42578125" style="83" customWidth="1"/>
    <col min="1042" max="1042" width="16" style="83" customWidth="1"/>
    <col min="1043" max="1043" width="1.42578125" style="83" customWidth="1"/>
    <col min="1044" max="1044" width="11.140625" style="83" customWidth="1"/>
    <col min="1045" max="1045" width="1.5703125" style="83" customWidth="1"/>
    <col min="1046" max="1046" width="14.42578125" style="83" bestFit="1" customWidth="1"/>
    <col min="1047" max="1047" width="1.5703125" style="83" customWidth="1"/>
    <col min="1048" max="1048" width="13.85546875" style="83" bestFit="1" customWidth="1"/>
    <col min="1049" max="1049" width="1.85546875" style="83" customWidth="1"/>
    <col min="1050" max="1050" width="11.5703125" style="83" bestFit="1" customWidth="1"/>
    <col min="1051" max="1051" width="1.42578125" style="83" customWidth="1"/>
    <col min="1052" max="1052" width="13.85546875" style="83" bestFit="1" customWidth="1"/>
    <col min="1053" max="1053" width="9.140625" style="83"/>
    <col min="1054" max="1054" width="11.85546875" style="83" bestFit="1" customWidth="1"/>
    <col min="1055" max="1283" width="9.140625" style="83"/>
    <col min="1284" max="1284" width="13.85546875" style="83" bestFit="1" customWidth="1"/>
    <col min="1285" max="1285" width="1.5703125" style="83" customWidth="1"/>
    <col min="1286" max="1286" width="14.140625" style="83" customWidth="1"/>
    <col min="1287" max="1287" width="1.85546875" style="83" customWidth="1"/>
    <col min="1288" max="1288" width="9.140625" style="83"/>
    <col min="1289" max="1289" width="1.140625" style="83" customWidth="1"/>
    <col min="1290" max="1290" width="9.140625" style="83"/>
    <col min="1291" max="1291" width="1.42578125" style="83" customWidth="1"/>
    <col min="1292" max="1292" width="9.140625" style="83"/>
    <col min="1293" max="1293" width="1.140625" style="83" customWidth="1"/>
    <col min="1294" max="1294" width="12.42578125" style="83" bestFit="1" customWidth="1"/>
    <col min="1295" max="1295" width="1.5703125" style="83" customWidth="1"/>
    <col min="1296" max="1296" width="15" style="83" customWidth="1"/>
    <col min="1297" max="1297" width="1.42578125" style="83" customWidth="1"/>
    <col min="1298" max="1298" width="16" style="83" customWidth="1"/>
    <col min="1299" max="1299" width="1.42578125" style="83" customWidth="1"/>
    <col min="1300" max="1300" width="11.140625" style="83" customWidth="1"/>
    <col min="1301" max="1301" width="1.5703125" style="83" customWidth="1"/>
    <col min="1302" max="1302" width="14.42578125" style="83" bestFit="1" customWidth="1"/>
    <col min="1303" max="1303" width="1.5703125" style="83" customWidth="1"/>
    <col min="1304" max="1304" width="13.85546875" style="83" bestFit="1" customWidth="1"/>
    <col min="1305" max="1305" width="1.85546875" style="83" customWidth="1"/>
    <col min="1306" max="1306" width="11.5703125" style="83" bestFit="1" customWidth="1"/>
    <col min="1307" max="1307" width="1.42578125" style="83" customWidth="1"/>
    <col min="1308" max="1308" width="13.85546875" style="83" bestFit="1" customWidth="1"/>
    <col min="1309" max="1309" width="9.140625" style="83"/>
    <col min="1310" max="1310" width="11.85546875" style="83" bestFit="1" customWidth="1"/>
    <col min="1311" max="1539" width="9.140625" style="83"/>
    <col min="1540" max="1540" width="13.85546875" style="83" bestFit="1" customWidth="1"/>
    <col min="1541" max="1541" width="1.5703125" style="83" customWidth="1"/>
    <col min="1542" max="1542" width="14.140625" style="83" customWidth="1"/>
    <col min="1543" max="1543" width="1.85546875" style="83" customWidth="1"/>
    <col min="1544" max="1544" width="9.140625" style="83"/>
    <col min="1545" max="1545" width="1.140625" style="83" customWidth="1"/>
    <col min="1546" max="1546" width="9.140625" style="83"/>
    <col min="1547" max="1547" width="1.42578125" style="83" customWidth="1"/>
    <col min="1548" max="1548" width="9.140625" style="83"/>
    <col min="1549" max="1549" width="1.140625" style="83" customWidth="1"/>
    <col min="1550" max="1550" width="12.42578125" style="83" bestFit="1" customWidth="1"/>
    <col min="1551" max="1551" width="1.5703125" style="83" customWidth="1"/>
    <col min="1552" max="1552" width="15" style="83" customWidth="1"/>
    <col min="1553" max="1553" width="1.42578125" style="83" customWidth="1"/>
    <col min="1554" max="1554" width="16" style="83" customWidth="1"/>
    <col min="1555" max="1555" width="1.42578125" style="83" customWidth="1"/>
    <col min="1556" max="1556" width="11.140625" style="83" customWidth="1"/>
    <col min="1557" max="1557" width="1.5703125" style="83" customWidth="1"/>
    <col min="1558" max="1558" width="14.42578125" style="83" bestFit="1" customWidth="1"/>
    <col min="1559" max="1559" width="1.5703125" style="83" customWidth="1"/>
    <col min="1560" max="1560" width="13.85546875" style="83" bestFit="1" customWidth="1"/>
    <col min="1561" max="1561" width="1.85546875" style="83" customWidth="1"/>
    <col min="1562" max="1562" width="11.5703125" style="83" bestFit="1" customWidth="1"/>
    <col min="1563" max="1563" width="1.42578125" style="83" customWidth="1"/>
    <col min="1564" max="1564" width="13.85546875" style="83" bestFit="1" customWidth="1"/>
    <col min="1565" max="1565" width="9.140625" style="83"/>
    <col min="1566" max="1566" width="11.85546875" style="83" bestFit="1" customWidth="1"/>
    <col min="1567" max="1795" width="9.140625" style="83"/>
    <col min="1796" max="1796" width="13.85546875" style="83" bestFit="1" customWidth="1"/>
    <col min="1797" max="1797" width="1.5703125" style="83" customWidth="1"/>
    <col min="1798" max="1798" width="14.140625" style="83" customWidth="1"/>
    <col min="1799" max="1799" width="1.85546875" style="83" customWidth="1"/>
    <col min="1800" max="1800" width="9.140625" style="83"/>
    <col min="1801" max="1801" width="1.140625" style="83" customWidth="1"/>
    <col min="1802" max="1802" width="9.140625" style="83"/>
    <col min="1803" max="1803" width="1.42578125" style="83" customWidth="1"/>
    <col min="1804" max="1804" width="9.140625" style="83"/>
    <col min="1805" max="1805" width="1.140625" style="83" customWidth="1"/>
    <col min="1806" max="1806" width="12.42578125" style="83" bestFit="1" customWidth="1"/>
    <col min="1807" max="1807" width="1.5703125" style="83" customWidth="1"/>
    <col min="1808" max="1808" width="15" style="83" customWidth="1"/>
    <col min="1809" max="1809" width="1.42578125" style="83" customWidth="1"/>
    <col min="1810" max="1810" width="16" style="83" customWidth="1"/>
    <col min="1811" max="1811" width="1.42578125" style="83" customWidth="1"/>
    <col min="1812" max="1812" width="11.140625" style="83" customWidth="1"/>
    <col min="1813" max="1813" width="1.5703125" style="83" customWidth="1"/>
    <col min="1814" max="1814" width="14.42578125" style="83" bestFit="1" customWidth="1"/>
    <col min="1815" max="1815" width="1.5703125" style="83" customWidth="1"/>
    <col min="1816" max="1816" width="13.85546875" style="83" bestFit="1" customWidth="1"/>
    <col min="1817" max="1817" width="1.85546875" style="83" customWidth="1"/>
    <col min="1818" max="1818" width="11.5703125" style="83" bestFit="1" customWidth="1"/>
    <col min="1819" max="1819" width="1.42578125" style="83" customWidth="1"/>
    <col min="1820" max="1820" width="13.85546875" style="83" bestFit="1" customWidth="1"/>
    <col min="1821" max="1821" width="9.140625" style="83"/>
    <col min="1822" max="1822" width="11.85546875" style="83" bestFit="1" customWidth="1"/>
    <col min="1823" max="2051" width="9.140625" style="83"/>
    <col min="2052" max="2052" width="13.85546875" style="83" bestFit="1" customWidth="1"/>
    <col min="2053" max="2053" width="1.5703125" style="83" customWidth="1"/>
    <col min="2054" max="2054" width="14.140625" style="83" customWidth="1"/>
    <col min="2055" max="2055" width="1.85546875" style="83" customWidth="1"/>
    <col min="2056" max="2056" width="9.140625" style="83"/>
    <col min="2057" max="2057" width="1.140625" style="83" customWidth="1"/>
    <col min="2058" max="2058" width="9.140625" style="83"/>
    <col min="2059" max="2059" width="1.42578125" style="83" customWidth="1"/>
    <col min="2060" max="2060" width="9.140625" style="83"/>
    <col min="2061" max="2061" width="1.140625" style="83" customWidth="1"/>
    <col min="2062" max="2062" width="12.42578125" style="83" bestFit="1" customWidth="1"/>
    <col min="2063" max="2063" width="1.5703125" style="83" customWidth="1"/>
    <col min="2064" max="2064" width="15" style="83" customWidth="1"/>
    <col min="2065" max="2065" width="1.42578125" style="83" customWidth="1"/>
    <col min="2066" max="2066" width="16" style="83" customWidth="1"/>
    <col min="2067" max="2067" width="1.42578125" style="83" customWidth="1"/>
    <col min="2068" max="2068" width="11.140625" style="83" customWidth="1"/>
    <col min="2069" max="2069" width="1.5703125" style="83" customWidth="1"/>
    <col min="2070" max="2070" width="14.42578125" style="83" bestFit="1" customWidth="1"/>
    <col min="2071" max="2071" width="1.5703125" style="83" customWidth="1"/>
    <col min="2072" max="2072" width="13.85546875" style="83" bestFit="1" customWidth="1"/>
    <col min="2073" max="2073" width="1.85546875" style="83" customWidth="1"/>
    <col min="2074" max="2074" width="11.5703125" style="83" bestFit="1" customWidth="1"/>
    <col min="2075" max="2075" width="1.42578125" style="83" customWidth="1"/>
    <col min="2076" max="2076" width="13.85546875" style="83" bestFit="1" customWidth="1"/>
    <col min="2077" max="2077" width="9.140625" style="83"/>
    <col min="2078" max="2078" width="11.85546875" style="83" bestFit="1" customWidth="1"/>
    <col min="2079" max="2307" width="9.140625" style="83"/>
    <col min="2308" max="2308" width="13.85546875" style="83" bestFit="1" customWidth="1"/>
    <col min="2309" max="2309" width="1.5703125" style="83" customWidth="1"/>
    <col min="2310" max="2310" width="14.140625" style="83" customWidth="1"/>
    <col min="2311" max="2311" width="1.85546875" style="83" customWidth="1"/>
    <col min="2312" max="2312" width="9.140625" style="83"/>
    <col min="2313" max="2313" width="1.140625" style="83" customWidth="1"/>
    <col min="2314" max="2314" width="9.140625" style="83"/>
    <col min="2315" max="2315" width="1.42578125" style="83" customWidth="1"/>
    <col min="2316" max="2316" width="9.140625" style="83"/>
    <col min="2317" max="2317" width="1.140625" style="83" customWidth="1"/>
    <col min="2318" max="2318" width="12.42578125" style="83" bestFit="1" customWidth="1"/>
    <col min="2319" max="2319" width="1.5703125" style="83" customWidth="1"/>
    <col min="2320" max="2320" width="15" style="83" customWidth="1"/>
    <col min="2321" max="2321" width="1.42578125" style="83" customWidth="1"/>
    <col min="2322" max="2322" width="16" style="83" customWidth="1"/>
    <col min="2323" max="2323" width="1.42578125" style="83" customWidth="1"/>
    <col min="2324" max="2324" width="11.140625" style="83" customWidth="1"/>
    <col min="2325" max="2325" width="1.5703125" style="83" customWidth="1"/>
    <col min="2326" max="2326" width="14.42578125" style="83" bestFit="1" customWidth="1"/>
    <col min="2327" max="2327" width="1.5703125" style="83" customWidth="1"/>
    <col min="2328" max="2328" width="13.85546875" style="83" bestFit="1" customWidth="1"/>
    <col min="2329" max="2329" width="1.85546875" style="83" customWidth="1"/>
    <col min="2330" max="2330" width="11.5703125" style="83" bestFit="1" customWidth="1"/>
    <col min="2331" max="2331" width="1.42578125" style="83" customWidth="1"/>
    <col min="2332" max="2332" width="13.85546875" style="83" bestFit="1" customWidth="1"/>
    <col min="2333" max="2333" width="9.140625" style="83"/>
    <col min="2334" max="2334" width="11.85546875" style="83" bestFit="1" customWidth="1"/>
    <col min="2335" max="2563" width="9.140625" style="83"/>
    <col min="2564" max="2564" width="13.85546875" style="83" bestFit="1" customWidth="1"/>
    <col min="2565" max="2565" width="1.5703125" style="83" customWidth="1"/>
    <col min="2566" max="2566" width="14.140625" style="83" customWidth="1"/>
    <col min="2567" max="2567" width="1.85546875" style="83" customWidth="1"/>
    <col min="2568" max="2568" width="9.140625" style="83"/>
    <col min="2569" max="2569" width="1.140625" style="83" customWidth="1"/>
    <col min="2570" max="2570" width="9.140625" style="83"/>
    <col min="2571" max="2571" width="1.42578125" style="83" customWidth="1"/>
    <col min="2572" max="2572" width="9.140625" style="83"/>
    <col min="2573" max="2573" width="1.140625" style="83" customWidth="1"/>
    <col min="2574" max="2574" width="12.42578125" style="83" bestFit="1" customWidth="1"/>
    <col min="2575" max="2575" width="1.5703125" style="83" customWidth="1"/>
    <col min="2576" max="2576" width="15" style="83" customWidth="1"/>
    <col min="2577" max="2577" width="1.42578125" style="83" customWidth="1"/>
    <col min="2578" max="2578" width="16" style="83" customWidth="1"/>
    <col min="2579" max="2579" width="1.42578125" style="83" customWidth="1"/>
    <col min="2580" max="2580" width="11.140625" style="83" customWidth="1"/>
    <col min="2581" max="2581" width="1.5703125" style="83" customWidth="1"/>
    <col min="2582" max="2582" width="14.42578125" style="83" bestFit="1" customWidth="1"/>
    <col min="2583" max="2583" width="1.5703125" style="83" customWidth="1"/>
    <col min="2584" max="2584" width="13.85546875" style="83" bestFit="1" customWidth="1"/>
    <col min="2585" max="2585" width="1.85546875" style="83" customWidth="1"/>
    <col min="2586" max="2586" width="11.5703125" style="83" bestFit="1" customWidth="1"/>
    <col min="2587" max="2587" width="1.42578125" style="83" customWidth="1"/>
    <col min="2588" max="2588" width="13.85546875" style="83" bestFit="1" customWidth="1"/>
    <col min="2589" max="2589" width="9.140625" style="83"/>
    <col min="2590" max="2590" width="11.85546875" style="83" bestFit="1" customWidth="1"/>
    <col min="2591" max="2819" width="9.140625" style="83"/>
    <col min="2820" max="2820" width="13.85546875" style="83" bestFit="1" customWidth="1"/>
    <col min="2821" max="2821" width="1.5703125" style="83" customWidth="1"/>
    <col min="2822" max="2822" width="14.140625" style="83" customWidth="1"/>
    <col min="2823" max="2823" width="1.85546875" style="83" customWidth="1"/>
    <col min="2824" max="2824" width="9.140625" style="83"/>
    <col min="2825" max="2825" width="1.140625" style="83" customWidth="1"/>
    <col min="2826" max="2826" width="9.140625" style="83"/>
    <col min="2827" max="2827" width="1.42578125" style="83" customWidth="1"/>
    <col min="2828" max="2828" width="9.140625" style="83"/>
    <col min="2829" max="2829" width="1.140625" style="83" customWidth="1"/>
    <col min="2830" max="2830" width="12.42578125" style="83" bestFit="1" customWidth="1"/>
    <col min="2831" max="2831" width="1.5703125" style="83" customWidth="1"/>
    <col min="2832" max="2832" width="15" style="83" customWidth="1"/>
    <col min="2833" max="2833" width="1.42578125" style="83" customWidth="1"/>
    <col min="2834" max="2834" width="16" style="83" customWidth="1"/>
    <col min="2835" max="2835" width="1.42578125" style="83" customWidth="1"/>
    <col min="2836" max="2836" width="11.140625" style="83" customWidth="1"/>
    <col min="2837" max="2837" width="1.5703125" style="83" customWidth="1"/>
    <col min="2838" max="2838" width="14.42578125" style="83" bestFit="1" customWidth="1"/>
    <col min="2839" max="2839" width="1.5703125" style="83" customWidth="1"/>
    <col min="2840" max="2840" width="13.85546875" style="83" bestFit="1" customWidth="1"/>
    <col min="2841" max="2841" width="1.85546875" style="83" customWidth="1"/>
    <col min="2842" max="2842" width="11.5703125" style="83" bestFit="1" customWidth="1"/>
    <col min="2843" max="2843" width="1.42578125" style="83" customWidth="1"/>
    <col min="2844" max="2844" width="13.85546875" style="83" bestFit="1" customWidth="1"/>
    <col min="2845" max="2845" width="9.140625" style="83"/>
    <col min="2846" max="2846" width="11.85546875" style="83" bestFit="1" customWidth="1"/>
    <col min="2847" max="3075" width="9.140625" style="83"/>
    <col min="3076" max="3076" width="13.85546875" style="83" bestFit="1" customWidth="1"/>
    <col min="3077" max="3077" width="1.5703125" style="83" customWidth="1"/>
    <col min="3078" max="3078" width="14.140625" style="83" customWidth="1"/>
    <col min="3079" max="3079" width="1.85546875" style="83" customWidth="1"/>
    <col min="3080" max="3080" width="9.140625" style="83"/>
    <col min="3081" max="3081" width="1.140625" style="83" customWidth="1"/>
    <col min="3082" max="3082" width="9.140625" style="83"/>
    <col min="3083" max="3083" width="1.42578125" style="83" customWidth="1"/>
    <col min="3084" max="3084" width="9.140625" style="83"/>
    <col min="3085" max="3085" width="1.140625" style="83" customWidth="1"/>
    <col min="3086" max="3086" width="12.42578125" style="83" bestFit="1" customWidth="1"/>
    <col min="3087" max="3087" width="1.5703125" style="83" customWidth="1"/>
    <col min="3088" max="3088" width="15" style="83" customWidth="1"/>
    <col min="3089" max="3089" width="1.42578125" style="83" customWidth="1"/>
    <col min="3090" max="3090" width="16" style="83" customWidth="1"/>
    <col min="3091" max="3091" width="1.42578125" style="83" customWidth="1"/>
    <col min="3092" max="3092" width="11.140625" style="83" customWidth="1"/>
    <col min="3093" max="3093" width="1.5703125" style="83" customWidth="1"/>
    <col min="3094" max="3094" width="14.42578125" style="83" bestFit="1" customWidth="1"/>
    <col min="3095" max="3095" width="1.5703125" style="83" customWidth="1"/>
    <col min="3096" max="3096" width="13.85546875" style="83" bestFit="1" customWidth="1"/>
    <col min="3097" max="3097" width="1.85546875" style="83" customWidth="1"/>
    <col min="3098" max="3098" width="11.5703125" style="83" bestFit="1" customWidth="1"/>
    <col min="3099" max="3099" width="1.42578125" style="83" customWidth="1"/>
    <col min="3100" max="3100" width="13.85546875" style="83" bestFit="1" customWidth="1"/>
    <col min="3101" max="3101" width="9.140625" style="83"/>
    <col min="3102" max="3102" width="11.85546875" style="83" bestFit="1" customWidth="1"/>
    <col min="3103" max="3331" width="9.140625" style="83"/>
    <col min="3332" max="3332" width="13.85546875" style="83" bestFit="1" customWidth="1"/>
    <col min="3333" max="3333" width="1.5703125" style="83" customWidth="1"/>
    <col min="3334" max="3334" width="14.140625" style="83" customWidth="1"/>
    <col min="3335" max="3335" width="1.85546875" style="83" customWidth="1"/>
    <col min="3336" max="3336" width="9.140625" style="83"/>
    <col min="3337" max="3337" width="1.140625" style="83" customWidth="1"/>
    <col min="3338" max="3338" width="9.140625" style="83"/>
    <col min="3339" max="3339" width="1.42578125" style="83" customWidth="1"/>
    <col min="3340" max="3340" width="9.140625" style="83"/>
    <col min="3341" max="3341" width="1.140625" style="83" customWidth="1"/>
    <col min="3342" max="3342" width="12.42578125" style="83" bestFit="1" customWidth="1"/>
    <col min="3343" max="3343" width="1.5703125" style="83" customWidth="1"/>
    <col min="3344" max="3344" width="15" style="83" customWidth="1"/>
    <col min="3345" max="3345" width="1.42578125" style="83" customWidth="1"/>
    <col min="3346" max="3346" width="16" style="83" customWidth="1"/>
    <col min="3347" max="3347" width="1.42578125" style="83" customWidth="1"/>
    <col min="3348" max="3348" width="11.140625" style="83" customWidth="1"/>
    <col min="3349" max="3349" width="1.5703125" style="83" customWidth="1"/>
    <col min="3350" max="3350" width="14.42578125" style="83" bestFit="1" customWidth="1"/>
    <col min="3351" max="3351" width="1.5703125" style="83" customWidth="1"/>
    <col min="3352" max="3352" width="13.85546875" style="83" bestFit="1" customWidth="1"/>
    <col min="3353" max="3353" width="1.85546875" style="83" customWidth="1"/>
    <col min="3354" max="3354" width="11.5703125" style="83" bestFit="1" customWidth="1"/>
    <col min="3355" max="3355" width="1.42578125" style="83" customWidth="1"/>
    <col min="3356" max="3356" width="13.85546875" style="83" bestFit="1" customWidth="1"/>
    <col min="3357" max="3357" width="9.140625" style="83"/>
    <col min="3358" max="3358" width="11.85546875" style="83" bestFit="1" customWidth="1"/>
    <col min="3359" max="3587" width="9.140625" style="83"/>
    <col min="3588" max="3588" width="13.85546875" style="83" bestFit="1" customWidth="1"/>
    <col min="3589" max="3589" width="1.5703125" style="83" customWidth="1"/>
    <col min="3590" max="3590" width="14.140625" style="83" customWidth="1"/>
    <col min="3591" max="3591" width="1.85546875" style="83" customWidth="1"/>
    <col min="3592" max="3592" width="9.140625" style="83"/>
    <col min="3593" max="3593" width="1.140625" style="83" customWidth="1"/>
    <col min="3594" max="3594" width="9.140625" style="83"/>
    <col min="3595" max="3595" width="1.42578125" style="83" customWidth="1"/>
    <col min="3596" max="3596" width="9.140625" style="83"/>
    <col min="3597" max="3597" width="1.140625" style="83" customWidth="1"/>
    <col min="3598" max="3598" width="12.42578125" style="83" bestFit="1" customWidth="1"/>
    <col min="3599" max="3599" width="1.5703125" style="83" customWidth="1"/>
    <col min="3600" max="3600" width="15" style="83" customWidth="1"/>
    <col min="3601" max="3601" width="1.42578125" style="83" customWidth="1"/>
    <col min="3602" max="3602" width="16" style="83" customWidth="1"/>
    <col min="3603" max="3603" width="1.42578125" style="83" customWidth="1"/>
    <col min="3604" max="3604" width="11.140625" style="83" customWidth="1"/>
    <col min="3605" max="3605" width="1.5703125" style="83" customWidth="1"/>
    <col min="3606" max="3606" width="14.42578125" style="83" bestFit="1" customWidth="1"/>
    <col min="3607" max="3607" width="1.5703125" style="83" customWidth="1"/>
    <col min="3608" max="3608" width="13.85546875" style="83" bestFit="1" customWidth="1"/>
    <col min="3609" max="3609" width="1.85546875" style="83" customWidth="1"/>
    <col min="3610" max="3610" width="11.5703125" style="83" bestFit="1" customWidth="1"/>
    <col min="3611" max="3611" width="1.42578125" style="83" customWidth="1"/>
    <col min="3612" max="3612" width="13.85546875" style="83" bestFit="1" customWidth="1"/>
    <col min="3613" max="3613" width="9.140625" style="83"/>
    <col min="3614" max="3614" width="11.85546875" style="83" bestFit="1" customWidth="1"/>
    <col min="3615" max="3843" width="9.140625" style="83"/>
    <col min="3844" max="3844" width="13.85546875" style="83" bestFit="1" customWidth="1"/>
    <col min="3845" max="3845" width="1.5703125" style="83" customWidth="1"/>
    <col min="3846" max="3846" width="14.140625" style="83" customWidth="1"/>
    <col min="3847" max="3847" width="1.85546875" style="83" customWidth="1"/>
    <col min="3848" max="3848" width="9.140625" style="83"/>
    <col min="3849" max="3849" width="1.140625" style="83" customWidth="1"/>
    <col min="3850" max="3850" width="9.140625" style="83"/>
    <col min="3851" max="3851" width="1.42578125" style="83" customWidth="1"/>
    <col min="3852" max="3852" width="9.140625" style="83"/>
    <col min="3853" max="3853" width="1.140625" style="83" customWidth="1"/>
    <col min="3854" max="3854" width="12.42578125" style="83" bestFit="1" customWidth="1"/>
    <col min="3855" max="3855" width="1.5703125" style="83" customWidth="1"/>
    <col min="3856" max="3856" width="15" style="83" customWidth="1"/>
    <col min="3857" max="3857" width="1.42578125" style="83" customWidth="1"/>
    <col min="3858" max="3858" width="16" style="83" customWidth="1"/>
    <col min="3859" max="3859" width="1.42578125" style="83" customWidth="1"/>
    <col min="3860" max="3860" width="11.140625" style="83" customWidth="1"/>
    <col min="3861" max="3861" width="1.5703125" style="83" customWidth="1"/>
    <col min="3862" max="3862" width="14.42578125" style="83" bestFit="1" customWidth="1"/>
    <col min="3863" max="3863" width="1.5703125" style="83" customWidth="1"/>
    <col min="3864" max="3864" width="13.85546875" style="83" bestFit="1" customWidth="1"/>
    <col min="3865" max="3865" width="1.85546875" style="83" customWidth="1"/>
    <col min="3866" max="3866" width="11.5703125" style="83" bestFit="1" customWidth="1"/>
    <col min="3867" max="3867" width="1.42578125" style="83" customWidth="1"/>
    <col min="3868" max="3868" width="13.85546875" style="83" bestFit="1" customWidth="1"/>
    <col min="3869" max="3869" width="9.140625" style="83"/>
    <col min="3870" max="3870" width="11.85546875" style="83" bestFit="1" customWidth="1"/>
    <col min="3871" max="4099" width="9.140625" style="83"/>
    <col min="4100" max="4100" width="13.85546875" style="83" bestFit="1" customWidth="1"/>
    <col min="4101" max="4101" width="1.5703125" style="83" customWidth="1"/>
    <col min="4102" max="4102" width="14.140625" style="83" customWidth="1"/>
    <col min="4103" max="4103" width="1.85546875" style="83" customWidth="1"/>
    <col min="4104" max="4104" width="9.140625" style="83"/>
    <col min="4105" max="4105" width="1.140625" style="83" customWidth="1"/>
    <col min="4106" max="4106" width="9.140625" style="83"/>
    <col min="4107" max="4107" width="1.42578125" style="83" customWidth="1"/>
    <col min="4108" max="4108" width="9.140625" style="83"/>
    <col min="4109" max="4109" width="1.140625" style="83" customWidth="1"/>
    <col min="4110" max="4110" width="12.42578125" style="83" bestFit="1" customWidth="1"/>
    <col min="4111" max="4111" width="1.5703125" style="83" customWidth="1"/>
    <col min="4112" max="4112" width="15" style="83" customWidth="1"/>
    <col min="4113" max="4113" width="1.42578125" style="83" customWidth="1"/>
    <col min="4114" max="4114" width="16" style="83" customWidth="1"/>
    <col min="4115" max="4115" width="1.42578125" style="83" customWidth="1"/>
    <col min="4116" max="4116" width="11.140625" style="83" customWidth="1"/>
    <col min="4117" max="4117" width="1.5703125" style="83" customWidth="1"/>
    <col min="4118" max="4118" width="14.42578125" style="83" bestFit="1" customWidth="1"/>
    <col min="4119" max="4119" width="1.5703125" style="83" customWidth="1"/>
    <col min="4120" max="4120" width="13.85546875" style="83" bestFit="1" customWidth="1"/>
    <col min="4121" max="4121" width="1.85546875" style="83" customWidth="1"/>
    <col min="4122" max="4122" width="11.5703125" style="83" bestFit="1" customWidth="1"/>
    <col min="4123" max="4123" width="1.42578125" style="83" customWidth="1"/>
    <col min="4124" max="4124" width="13.85546875" style="83" bestFit="1" customWidth="1"/>
    <col min="4125" max="4125" width="9.140625" style="83"/>
    <col min="4126" max="4126" width="11.85546875" style="83" bestFit="1" customWidth="1"/>
    <col min="4127" max="4355" width="9.140625" style="83"/>
    <col min="4356" max="4356" width="13.85546875" style="83" bestFit="1" customWidth="1"/>
    <col min="4357" max="4357" width="1.5703125" style="83" customWidth="1"/>
    <col min="4358" max="4358" width="14.140625" style="83" customWidth="1"/>
    <col min="4359" max="4359" width="1.85546875" style="83" customWidth="1"/>
    <col min="4360" max="4360" width="9.140625" style="83"/>
    <col min="4361" max="4361" width="1.140625" style="83" customWidth="1"/>
    <col min="4362" max="4362" width="9.140625" style="83"/>
    <col min="4363" max="4363" width="1.42578125" style="83" customWidth="1"/>
    <col min="4364" max="4364" width="9.140625" style="83"/>
    <col min="4365" max="4365" width="1.140625" style="83" customWidth="1"/>
    <col min="4366" max="4366" width="12.42578125" style="83" bestFit="1" customWidth="1"/>
    <col min="4367" max="4367" width="1.5703125" style="83" customWidth="1"/>
    <col min="4368" max="4368" width="15" style="83" customWidth="1"/>
    <col min="4369" max="4369" width="1.42578125" style="83" customWidth="1"/>
    <col min="4370" max="4370" width="16" style="83" customWidth="1"/>
    <col min="4371" max="4371" width="1.42578125" style="83" customWidth="1"/>
    <col min="4372" max="4372" width="11.140625" style="83" customWidth="1"/>
    <col min="4373" max="4373" width="1.5703125" style="83" customWidth="1"/>
    <col min="4374" max="4374" width="14.42578125" style="83" bestFit="1" customWidth="1"/>
    <col min="4375" max="4375" width="1.5703125" style="83" customWidth="1"/>
    <col min="4376" max="4376" width="13.85546875" style="83" bestFit="1" customWidth="1"/>
    <col min="4377" max="4377" width="1.85546875" style="83" customWidth="1"/>
    <col min="4378" max="4378" width="11.5703125" style="83" bestFit="1" customWidth="1"/>
    <col min="4379" max="4379" width="1.42578125" style="83" customWidth="1"/>
    <col min="4380" max="4380" width="13.85546875" style="83" bestFit="1" customWidth="1"/>
    <col min="4381" max="4381" width="9.140625" style="83"/>
    <col min="4382" max="4382" width="11.85546875" style="83" bestFit="1" customWidth="1"/>
    <col min="4383" max="4611" width="9.140625" style="83"/>
    <col min="4612" max="4612" width="13.85546875" style="83" bestFit="1" customWidth="1"/>
    <col min="4613" max="4613" width="1.5703125" style="83" customWidth="1"/>
    <col min="4614" max="4614" width="14.140625" style="83" customWidth="1"/>
    <col min="4615" max="4615" width="1.85546875" style="83" customWidth="1"/>
    <col min="4616" max="4616" width="9.140625" style="83"/>
    <col min="4617" max="4617" width="1.140625" style="83" customWidth="1"/>
    <col min="4618" max="4618" width="9.140625" style="83"/>
    <col min="4619" max="4619" width="1.42578125" style="83" customWidth="1"/>
    <col min="4620" max="4620" width="9.140625" style="83"/>
    <col min="4621" max="4621" width="1.140625" style="83" customWidth="1"/>
    <col min="4622" max="4622" width="12.42578125" style="83" bestFit="1" customWidth="1"/>
    <col min="4623" max="4623" width="1.5703125" style="83" customWidth="1"/>
    <col min="4624" max="4624" width="15" style="83" customWidth="1"/>
    <col min="4625" max="4625" width="1.42578125" style="83" customWidth="1"/>
    <col min="4626" max="4626" width="16" style="83" customWidth="1"/>
    <col min="4627" max="4627" width="1.42578125" style="83" customWidth="1"/>
    <col min="4628" max="4628" width="11.140625" style="83" customWidth="1"/>
    <col min="4629" max="4629" width="1.5703125" style="83" customWidth="1"/>
    <col min="4630" max="4630" width="14.42578125" style="83" bestFit="1" customWidth="1"/>
    <col min="4631" max="4631" width="1.5703125" style="83" customWidth="1"/>
    <col min="4632" max="4632" width="13.85546875" style="83" bestFit="1" customWidth="1"/>
    <col min="4633" max="4633" width="1.85546875" style="83" customWidth="1"/>
    <col min="4634" max="4634" width="11.5703125" style="83" bestFit="1" customWidth="1"/>
    <col min="4635" max="4635" width="1.42578125" style="83" customWidth="1"/>
    <col min="4636" max="4636" width="13.85546875" style="83" bestFit="1" customWidth="1"/>
    <col min="4637" max="4637" width="9.140625" style="83"/>
    <col min="4638" max="4638" width="11.85546875" style="83" bestFit="1" customWidth="1"/>
    <col min="4639" max="4867" width="9.140625" style="83"/>
    <col min="4868" max="4868" width="13.85546875" style="83" bestFit="1" customWidth="1"/>
    <col min="4869" max="4869" width="1.5703125" style="83" customWidth="1"/>
    <col min="4870" max="4870" width="14.140625" style="83" customWidth="1"/>
    <col min="4871" max="4871" width="1.85546875" style="83" customWidth="1"/>
    <col min="4872" max="4872" width="9.140625" style="83"/>
    <col min="4873" max="4873" width="1.140625" style="83" customWidth="1"/>
    <col min="4874" max="4874" width="9.140625" style="83"/>
    <col min="4875" max="4875" width="1.42578125" style="83" customWidth="1"/>
    <col min="4876" max="4876" width="9.140625" style="83"/>
    <col min="4877" max="4877" width="1.140625" style="83" customWidth="1"/>
    <col min="4878" max="4878" width="12.42578125" style="83" bestFit="1" customWidth="1"/>
    <col min="4879" max="4879" width="1.5703125" style="83" customWidth="1"/>
    <col min="4880" max="4880" width="15" style="83" customWidth="1"/>
    <col min="4881" max="4881" width="1.42578125" style="83" customWidth="1"/>
    <col min="4882" max="4882" width="16" style="83" customWidth="1"/>
    <col min="4883" max="4883" width="1.42578125" style="83" customWidth="1"/>
    <col min="4884" max="4884" width="11.140625" style="83" customWidth="1"/>
    <col min="4885" max="4885" width="1.5703125" style="83" customWidth="1"/>
    <col min="4886" max="4886" width="14.42578125" style="83" bestFit="1" customWidth="1"/>
    <col min="4887" max="4887" width="1.5703125" style="83" customWidth="1"/>
    <col min="4888" max="4888" width="13.85546875" style="83" bestFit="1" customWidth="1"/>
    <col min="4889" max="4889" width="1.85546875" style="83" customWidth="1"/>
    <col min="4890" max="4890" width="11.5703125" style="83" bestFit="1" customWidth="1"/>
    <col min="4891" max="4891" width="1.42578125" style="83" customWidth="1"/>
    <col min="4892" max="4892" width="13.85546875" style="83" bestFit="1" customWidth="1"/>
    <col min="4893" max="4893" width="9.140625" style="83"/>
    <col min="4894" max="4894" width="11.85546875" style="83" bestFit="1" customWidth="1"/>
    <col min="4895" max="5123" width="9.140625" style="83"/>
    <col min="5124" max="5124" width="13.85546875" style="83" bestFit="1" customWidth="1"/>
    <col min="5125" max="5125" width="1.5703125" style="83" customWidth="1"/>
    <col min="5126" max="5126" width="14.140625" style="83" customWidth="1"/>
    <col min="5127" max="5127" width="1.85546875" style="83" customWidth="1"/>
    <col min="5128" max="5128" width="9.140625" style="83"/>
    <col min="5129" max="5129" width="1.140625" style="83" customWidth="1"/>
    <col min="5130" max="5130" width="9.140625" style="83"/>
    <col min="5131" max="5131" width="1.42578125" style="83" customWidth="1"/>
    <col min="5132" max="5132" width="9.140625" style="83"/>
    <col min="5133" max="5133" width="1.140625" style="83" customWidth="1"/>
    <col min="5134" max="5134" width="12.42578125" style="83" bestFit="1" customWidth="1"/>
    <col min="5135" max="5135" width="1.5703125" style="83" customWidth="1"/>
    <col min="5136" max="5136" width="15" style="83" customWidth="1"/>
    <col min="5137" max="5137" width="1.42578125" style="83" customWidth="1"/>
    <col min="5138" max="5138" width="16" style="83" customWidth="1"/>
    <col min="5139" max="5139" width="1.42578125" style="83" customWidth="1"/>
    <col min="5140" max="5140" width="11.140625" style="83" customWidth="1"/>
    <col min="5141" max="5141" width="1.5703125" style="83" customWidth="1"/>
    <col min="5142" max="5142" width="14.42578125" style="83" bestFit="1" customWidth="1"/>
    <col min="5143" max="5143" width="1.5703125" style="83" customWidth="1"/>
    <col min="5144" max="5144" width="13.85546875" style="83" bestFit="1" customWidth="1"/>
    <col min="5145" max="5145" width="1.85546875" style="83" customWidth="1"/>
    <col min="5146" max="5146" width="11.5703125" style="83" bestFit="1" customWidth="1"/>
    <col min="5147" max="5147" width="1.42578125" style="83" customWidth="1"/>
    <col min="5148" max="5148" width="13.85546875" style="83" bestFit="1" customWidth="1"/>
    <col min="5149" max="5149" width="9.140625" style="83"/>
    <col min="5150" max="5150" width="11.85546875" style="83" bestFit="1" customWidth="1"/>
    <col min="5151" max="5379" width="9.140625" style="83"/>
    <col min="5380" max="5380" width="13.85546875" style="83" bestFit="1" customWidth="1"/>
    <col min="5381" max="5381" width="1.5703125" style="83" customWidth="1"/>
    <col min="5382" max="5382" width="14.140625" style="83" customWidth="1"/>
    <col min="5383" max="5383" width="1.85546875" style="83" customWidth="1"/>
    <col min="5384" max="5384" width="9.140625" style="83"/>
    <col min="5385" max="5385" width="1.140625" style="83" customWidth="1"/>
    <col min="5386" max="5386" width="9.140625" style="83"/>
    <col min="5387" max="5387" width="1.42578125" style="83" customWidth="1"/>
    <col min="5388" max="5388" width="9.140625" style="83"/>
    <col min="5389" max="5389" width="1.140625" style="83" customWidth="1"/>
    <col min="5390" max="5390" width="12.42578125" style="83" bestFit="1" customWidth="1"/>
    <col min="5391" max="5391" width="1.5703125" style="83" customWidth="1"/>
    <col min="5392" max="5392" width="15" style="83" customWidth="1"/>
    <col min="5393" max="5393" width="1.42578125" style="83" customWidth="1"/>
    <col min="5394" max="5394" width="16" style="83" customWidth="1"/>
    <col min="5395" max="5395" width="1.42578125" style="83" customWidth="1"/>
    <col min="5396" max="5396" width="11.140625" style="83" customWidth="1"/>
    <col min="5397" max="5397" width="1.5703125" style="83" customWidth="1"/>
    <col min="5398" max="5398" width="14.42578125" style="83" bestFit="1" customWidth="1"/>
    <col min="5399" max="5399" width="1.5703125" style="83" customWidth="1"/>
    <col min="5400" max="5400" width="13.85546875" style="83" bestFit="1" customWidth="1"/>
    <col min="5401" max="5401" width="1.85546875" style="83" customWidth="1"/>
    <col min="5402" max="5402" width="11.5703125" style="83" bestFit="1" customWidth="1"/>
    <col min="5403" max="5403" width="1.42578125" style="83" customWidth="1"/>
    <col min="5404" max="5404" width="13.85546875" style="83" bestFit="1" customWidth="1"/>
    <col min="5405" max="5405" width="9.140625" style="83"/>
    <col min="5406" max="5406" width="11.85546875" style="83" bestFit="1" customWidth="1"/>
    <col min="5407" max="5635" width="9.140625" style="83"/>
    <col min="5636" max="5636" width="13.85546875" style="83" bestFit="1" customWidth="1"/>
    <col min="5637" max="5637" width="1.5703125" style="83" customWidth="1"/>
    <col min="5638" max="5638" width="14.140625" style="83" customWidth="1"/>
    <col min="5639" max="5639" width="1.85546875" style="83" customWidth="1"/>
    <col min="5640" max="5640" width="9.140625" style="83"/>
    <col min="5641" max="5641" width="1.140625" style="83" customWidth="1"/>
    <col min="5642" max="5642" width="9.140625" style="83"/>
    <col min="5643" max="5643" width="1.42578125" style="83" customWidth="1"/>
    <col min="5644" max="5644" width="9.140625" style="83"/>
    <col min="5645" max="5645" width="1.140625" style="83" customWidth="1"/>
    <col min="5646" max="5646" width="12.42578125" style="83" bestFit="1" customWidth="1"/>
    <col min="5647" max="5647" width="1.5703125" style="83" customWidth="1"/>
    <col min="5648" max="5648" width="15" style="83" customWidth="1"/>
    <col min="5649" max="5649" width="1.42578125" style="83" customWidth="1"/>
    <col min="5650" max="5650" width="16" style="83" customWidth="1"/>
    <col min="5651" max="5651" width="1.42578125" style="83" customWidth="1"/>
    <col min="5652" max="5652" width="11.140625" style="83" customWidth="1"/>
    <col min="5653" max="5653" width="1.5703125" style="83" customWidth="1"/>
    <col min="5654" max="5654" width="14.42578125" style="83" bestFit="1" customWidth="1"/>
    <col min="5655" max="5655" width="1.5703125" style="83" customWidth="1"/>
    <col min="5656" max="5656" width="13.85546875" style="83" bestFit="1" customWidth="1"/>
    <col min="5657" max="5657" width="1.85546875" style="83" customWidth="1"/>
    <col min="5658" max="5658" width="11.5703125" style="83" bestFit="1" customWidth="1"/>
    <col min="5659" max="5659" width="1.42578125" style="83" customWidth="1"/>
    <col min="5660" max="5660" width="13.85546875" style="83" bestFit="1" customWidth="1"/>
    <col min="5661" max="5661" width="9.140625" style="83"/>
    <col min="5662" max="5662" width="11.85546875" style="83" bestFit="1" customWidth="1"/>
    <col min="5663" max="5891" width="9.140625" style="83"/>
    <col min="5892" max="5892" width="13.85546875" style="83" bestFit="1" customWidth="1"/>
    <col min="5893" max="5893" width="1.5703125" style="83" customWidth="1"/>
    <col min="5894" max="5894" width="14.140625" style="83" customWidth="1"/>
    <col min="5895" max="5895" width="1.85546875" style="83" customWidth="1"/>
    <col min="5896" max="5896" width="9.140625" style="83"/>
    <col min="5897" max="5897" width="1.140625" style="83" customWidth="1"/>
    <col min="5898" max="5898" width="9.140625" style="83"/>
    <col min="5899" max="5899" width="1.42578125" style="83" customWidth="1"/>
    <col min="5900" max="5900" width="9.140625" style="83"/>
    <col min="5901" max="5901" width="1.140625" style="83" customWidth="1"/>
    <col min="5902" max="5902" width="12.42578125" style="83" bestFit="1" customWidth="1"/>
    <col min="5903" max="5903" width="1.5703125" style="83" customWidth="1"/>
    <col min="5904" max="5904" width="15" style="83" customWidth="1"/>
    <col min="5905" max="5905" width="1.42578125" style="83" customWidth="1"/>
    <col min="5906" max="5906" width="16" style="83" customWidth="1"/>
    <col min="5907" max="5907" width="1.42578125" style="83" customWidth="1"/>
    <col min="5908" max="5908" width="11.140625" style="83" customWidth="1"/>
    <col min="5909" max="5909" width="1.5703125" style="83" customWidth="1"/>
    <col min="5910" max="5910" width="14.42578125" style="83" bestFit="1" customWidth="1"/>
    <col min="5911" max="5911" width="1.5703125" style="83" customWidth="1"/>
    <col min="5912" max="5912" width="13.85546875" style="83" bestFit="1" customWidth="1"/>
    <col min="5913" max="5913" width="1.85546875" style="83" customWidth="1"/>
    <col min="5914" max="5914" width="11.5703125" style="83" bestFit="1" customWidth="1"/>
    <col min="5915" max="5915" width="1.42578125" style="83" customWidth="1"/>
    <col min="5916" max="5916" width="13.85546875" style="83" bestFit="1" customWidth="1"/>
    <col min="5917" max="5917" width="9.140625" style="83"/>
    <col min="5918" max="5918" width="11.85546875" style="83" bestFit="1" customWidth="1"/>
    <col min="5919" max="6147" width="9.140625" style="83"/>
    <col min="6148" max="6148" width="13.85546875" style="83" bestFit="1" customWidth="1"/>
    <col min="6149" max="6149" width="1.5703125" style="83" customWidth="1"/>
    <col min="6150" max="6150" width="14.140625" style="83" customWidth="1"/>
    <col min="6151" max="6151" width="1.85546875" style="83" customWidth="1"/>
    <col min="6152" max="6152" width="9.140625" style="83"/>
    <col min="6153" max="6153" width="1.140625" style="83" customWidth="1"/>
    <col min="6154" max="6154" width="9.140625" style="83"/>
    <col min="6155" max="6155" width="1.42578125" style="83" customWidth="1"/>
    <col min="6156" max="6156" width="9.140625" style="83"/>
    <col min="6157" max="6157" width="1.140625" style="83" customWidth="1"/>
    <col min="6158" max="6158" width="12.42578125" style="83" bestFit="1" customWidth="1"/>
    <col min="6159" max="6159" width="1.5703125" style="83" customWidth="1"/>
    <col min="6160" max="6160" width="15" style="83" customWidth="1"/>
    <col min="6161" max="6161" width="1.42578125" style="83" customWidth="1"/>
    <col min="6162" max="6162" width="16" style="83" customWidth="1"/>
    <col min="6163" max="6163" width="1.42578125" style="83" customWidth="1"/>
    <col min="6164" max="6164" width="11.140625" style="83" customWidth="1"/>
    <col min="6165" max="6165" width="1.5703125" style="83" customWidth="1"/>
    <col min="6166" max="6166" width="14.42578125" style="83" bestFit="1" customWidth="1"/>
    <col min="6167" max="6167" width="1.5703125" style="83" customWidth="1"/>
    <col min="6168" max="6168" width="13.85546875" style="83" bestFit="1" customWidth="1"/>
    <col min="6169" max="6169" width="1.85546875" style="83" customWidth="1"/>
    <col min="6170" max="6170" width="11.5703125" style="83" bestFit="1" customWidth="1"/>
    <col min="6171" max="6171" width="1.42578125" style="83" customWidth="1"/>
    <col min="6172" max="6172" width="13.85546875" style="83" bestFit="1" customWidth="1"/>
    <col min="6173" max="6173" width="9.140625" style="83"/>
    <col min="6174" max="6174" width="11.85546875" style="83" bestFit="1" customWidth="1"/>
    <col min="6175" max="6403" width="9.140625" style="83"/>
    <col min="6404" max="6404" width="13.85546875" style="83" bestFit="1" customWidth="1"/>
    <col min="6405" max="6405" width="1.5703125" style="83" customWidth="1"/>
    <col min="6406" max="6406" width="14.140625" style="83" customWidth="1"/>
    <col min="6407" max="6407" width="1.85546875" style="83" customWidth="1"/>
    <col min="6408" max="6408" width="9.140625" style="83"/>
    <col min="6409" max="6409" width="1.140625" style="83" customWidth="1"/>
    <col min="6410" max="6410" width="9.140625" style="83"/>
    <col min="6411" max="6411" width="1.42578125" style="83" customWidth="1"/>
    <col min="6412" max="6412" width="9.140625" style="83"/>
    <col min="6413" max="6413" width="1.140625" style="83" customWidth="1"/>
    <col min="6414" max="6414" width="12.42578125" style="83" bestFit="1" customWidth="1"/>
    <col min="6415" max="6415" width="1.5703125" style="83" customWidth="1"/>
    <col min="6416" max="6416" width="15" style="83" customWidth="1"/>
    <col min="6417" max="6417" width="1.42578125" style="83" customWidth="1"/>
    <col min="6418" max="6418" width="16" style="83" customWidth="1"/>
    <col min="6419" max="6419" width="1.42578125" style="83" customWidth="1"/>
    <col min="6420" max="6420" width="11.140625" style="83" customWidth="1"/>
    <col min="6421" max="6421" width="1.5703125" style="83" customWidth="1"/>
    <col min="6422" max="6422" width="14.42578125" style="83" bestFit="1" customWidth="1"/>
    <col min="6423" max="6423" width="1.5703125" style="83" customWidth="1"/>
    <col min="6424" max="6424" width="13.85546875" style="83" bestFit="1" customWidth="1"/>
    <col min="6425" max="6425" width="1.85546875" style="83" customWidth="1"/>
    <col min="6426" max="6426" width="11.5703125" style="83" bestFit="1" customWidth="1"/>
    <col min="6427" max="6427" width="1.42578125" style="83" customWidth="1"/>
    <col min="6428" max="6428" width="13.85546875" style="83" bestFit="1" customWidth="1"/>
    <col min="6429" max="6429" width="9.140625" style="83"/>
    <col min="6430" max="6430" width="11.85546875" style="83" bestFit="1" customWidth="1"/>
    <col min="6431" max="6659" width="9.140625" style="83"/>
    <col min="6660" max="6660" width="13.85546875" style="83" bestFit="1" customWidth="1"/>
    <col min="6661" max="6661" width="1.5703125" style="83" customWidth="1"/>
    <col min="6662" max="6662" width="14.140625" style="83" customWidth="1"/>
    <col min="6663" max="6663" width="1.85546875" style="83" customWidth="1"/>
    <col min="6664" max="6664" width="9.140625" style="83"/>
    <col min="6665" max="6665" width="1.140625" style="83" customWidth="1"/>
    <col min="6666" max="6666" width="9.140625" style="83"/>
    <col min="6667" max="6667" width="1.42578125" style="83" customWidth="1"/>
    <col min="6668" max="6668" width="9.140625" style="83"/>
    <col min="6669" max="6669" width="1.140625" style="83" customWidth="1"/>
    <col min="6670" max="6670" width="12.42578125" style="83" bestFit="1" customWidth="1"/>
    <col min="6671" max="6671" width="1.5703125" style="83" customWidth="1"/>
    <col min="6672" max="6672" width="15" style="83" customWidth="1"/>
    <col min="6673" max="6673" width="1.42578125" style="83" customWidth="1"/>
    <col min="6674" max="6674" width="16" style="83" customWidth="1"/>
    <col min="6675" max="6675" width="1.42578125" style="83" customWidth="1"/>
    <col min="6676" max="6676" width="11.140625" style="83" customWidth="1"/>
    <col min="6677" max="6677" width="1.5703125" style="83" customWidth="1"/>
    <col min="6678" max="6678" width="14.42578125" style="83" bestFit="1" customWidth="1"/>
    <col min="6679" max="6679" width="1.5703125" style="83" customWidth="1"/>
    <col min="6680" max="6680" width="13.85546875" style="83" bestFit="1" customWidth="1"/>
    <col min="6681" max="6681" width="1.85546875" style="83" customWidth="1"/>
    <col min="6682" max="6682" width="11.5703125" style="83" bestFit="1" customWidth="1"/>
    <col min="6683" max="6683" width="1.42578125" style="83" customWidth="1"/>
    <col min="6684" max="6684" width="13.85546875" style="83" bestFit="1" customWidth="1"/>
    <col min="6685" max="6685" width="9.140625" style="83"/>
    <col min="6686" max="6686" width="11.85546875" style="83" bestFit="1" customWidth="1"/>
    <col min="6687" max="6915" width="9.140625" style="83"/>
    <col min="6916" max="6916" width="13.85546875" style="83" bestFit="1" customWidth="1"/>
    <col min="6917" max="6917" width="1.5703125" style="83" customWidth="1"/>
    <col min="6918" max="6918" width="14.140625" style="83" customWidth="1"/>
    <col min="6919" max="6919" width="1.85546875" style="83" customWidth="1"/>
    <col min="6920" max="6920" width="9.140625" style="83"/>
    <col min="6921" max="6921" width="1.140625" style="83" customWidth="1"/>
    <col min="6922" max="6922" width="9.140625" style="83"/>
    <col min="6923" max="6923" width="1.42578125" style="83" customWidth="1"/>
    <col min="6924" max="6924" width="9.140625" style="83"/>
    <col min="6925" max="6925" width="1.140625" style="83" customWidth="1"/>
    <col min="6926" max="6926" width="12.42578125" style="83" bestFit="1" customWidth="1"/>
    <col min="6927" max="6927" width="1.5703125" style="83" customWidth="1"/>
    <col min="6928" max="6928" width="15" style="83" customWidth="1"/>
    <col min="6929" max="6929" width="1.42578125" style="83" customWidth="1"/>
    <col min="6930" max="6930" width="16" style="83" customWidth="1"/>
    <col min="6931" max="6931" width="1.42578125" style="83" customWidth="1"/>
    <col min="6932" max="6932" width="11.140625" style="83" customWidth="1"/>
    <col min="6933" max="6933" width="1.5703125" style="83" customWidth="1"/>
    <col min="6934" max="6934" width="14.42578125" style="83" bestFit="1" customWidth="1"/>
    <col min="6935" max="6935" width="1.5703125" style="83" customWidth="1"/>
    <col min="6936" max="6936" width="13.85546875" style="83" bestFit="1" customWidth="1"/>
    <col min="6937" max="6937" width="1.85546875" style="83" customWidth="1"/>
    <col min="6938" max="6938" width="11.5703125" style="83" bestFit="1" customWidth="1"/>
    <col min="6939" max="6939" width="1.42578125" style="83" customWidth="1"/>
    <col min="6940" max="6940" width="13.85546875" style="83" bestFit="1" customWidth="1"/>
    <col min="6941" max="6941" width="9.140625" style="83"/>
    <col min="6942" max="6942" width="11.85546875" style="83" bestFit="1" customWidth="1"/>
    <col min="6943" max="7171" width="9.140625" style="83"/>
    <col min="7172" max="7172" width="13.85546875" style="83" bestFit="1" customWidth="1"/>
    <col min="7173" max="7173" width="1.5703125" style="83" customWidth="1"/>
    <col min="7174" max="7174" width="14.140625" style="83" customWidth="1"/>
    <col min="7175" max="7175" width="1.85546875" style="83" customWidth="1"/>
    <col min="7176" max="7176" width="9.140625" style="83"/>
    <col min="7177" max="7177" width="1.140625" style="83" customWidth="1"/>
    <col min="7178" max="7178" width="9.140625" style="83"/>
    <col min="7179" max="7179" width="1.42578125" style="83" customWidth="1"/>
    <col min="7180" max="7180" width="9.140625" style="83"/>
    <col min="7181" max="7181" width="1.140625" style="83" customWidth="1"/>
    <col min="7182" max="7182" width="12.42578125" style="83" bestFit="1" customWidth="1"/>
    <col min="7183" max="7183" width="1.5703125" style="83" customWidth="1"/>
    <col min="7184" max="7184" width="15" style="83" customWidth="1"/>
    <col min="7185" max="7185" width="1.42578125" style="83" customWidth="1"/>
    <col min="7186" max="7186" width="16" style="83" customWidth="1"/>
    <col min="7187" max="7187" width="1.42578125" style="83" customWidth="1"/>
    <col min="7188" max="7188" width="11.140625" style="83" customWidth="1"/>
    <col min="7189" max="7189" width="1.5703125" style="83" customWidth="1"/>
    <col min="7190" max="7190" width="14.42578125" style="83" bestFit="1" customWidth="1"/>
    <col min="7191" max="7191" width="1.5703125" style="83" customWidth="1"/>
    <col min="7192" max="7192" width="13.85546875" style="83" bestFit="1" customWidth="1"/>
    <col min="7193" max="7193" width="1.85546875" style="83" customWidth="1"/>
    <col min="7194" max="7194" width="11.5703125" style="83" bestFit="1" customWidth="1"/>
    <col min="7195" max="7195" width="1.42578125" style="83" customWidth="1"/>
    <col min="7196" max="7196" width="13.85546875" style="83" bestFit="1" customWidth="1"/>
    <col min="7197" max="7197" width="9.140625" style="83"/>
    <col min="7198" max="7198" width="11.85546875" style="83" bestFit="1" customWidth="1"/>
    <col min="7199" max="7427" width="9.140625" style="83"/>
    <col min="7428" max="7428" width="13.85546875" style="83" bestFit="1" customWidth="1"/>
    <col min="7429" max="7429" width="1.5703125" style="83" customWidth="1"/>
    <col min="7430" max="7430" width="14.140625" style="83" customWidth="1"/>
    <col min="7431" max="7431" width="1.85546875" style="83" customWidth="1"/>
    <col min="7432" max="7432" width="9.140625" style="83"/>
    <col min="7433" max="7433" width="1.140625" style="83" customWidth="1"/>
    <col min="7434" max="7434" width="9.140625" style="83"/>
    <col min="7435" max="7435" width="1.42578125" style="83" customWidth="1"/>
    <col min="7436" max="7436" width="9.140625" style="83"/>
    <col min="7437" max="7437" width="1.140625" style="83" customWidth="1"/>
    <col min="7438" max="7438" width="12.42578125" style="83" bestFit="1" customWidth="1"/>
    <col min="7439" max="7439" width="1.5703125" style="83" customWidth="1"/>
    <col min="7440" max="7440" width="15" style="83" customWidth="1"/>
    <col min="7441" max="7441" width="1.42578125" style="83" customWidth="1"/>
    <col min="7442" max="7442" width="16" style="83" customWidth="1"/>
    <col min="7443" max="7443" width="1.42578125" style="83" customWidth="1"/>
    <col min="7444" max="7444" width="11.140625" style="83" customWidth="1"/>
    <col min="7445" max="7445" width="1.5703125" style="83" customWidth="1"/>
    <col min="7446" max="7446" width="14.42578125" style="83" bestFit="1" customWidth="1"/>
    <col min="7447" max="7447" width="1.5703125" style="83" customWidth="1"/>
    <col min="7448" max="7448" width="13.85546875" style="83" bestFit="1" customWidth="1"/>
    <col min="7449" max="7449" width="1.85546875" style="83" customWidth="1"/>
    <col min="7450" max="7450" width="11.5703125" style="83" bestFit="1" customWidth="1"/>
    <col min="7451" max="7451" width="1.42578125" style="83" customWidth="1"/>
    <col min="7452" max="7452" width="13.85546875" style="83" bestFit="1" customWidth="1"/>
    <col min="7453" max="7453" width="9.140625" style="83"/>
    <col min="7454" max="7454" width="11.85546875" style="83" bestFit="1" customWidth="1"/>
    <col min="7455" max="7683" width="9.140625" style="83"/>
    <col min="7684" max="7684" width="13.85546875" style="83" bestFit="1" customWidth="1"/>
    <col min="7685" max="7685" width="1.5703125" style="83" customWidth="1"/>
    <col min="7686" max="7686" width="14.140625" style="83" customWidth="1"/>
    <col min="7687" max="7687" width="1.85546875" style="83" customWidth="1"/>
    <col min="7688" max="7688" width="9.140625" style="83"/>
    <col min="7689" max="7689" width="1.140625" style="83" customWidth="1"/>
    <col min="7690" max="7690" width="9.140625" style="83"/>
    <col min="7691" max="7691" width="1.42578125" style="83" customWidth="1"/>
    <col min="7692" max="7692" width="9.140625" style="83"/>
    <col min="7693" max="7693" width="1.140625" style="83" customWidth="1"/>
    <col min="7694" max="7694" width="12.42578125" style="83" bestFit="1" customWidth="1"/>
    <col min="7695" max="7695" width="1.5703125" style="83" customWidth="1"/>
    <col min="7696" max="7696" width="15" style="83" customWidth="1"/>
    <col min="7697" max="7697" width="1.42578125" style="83" customWidth="1"/>
    <col min="7698" max="7698" width="16" style="83" customWidth="1"/>
    <col min="7699" max="7699" width="1.42578125" style="83" customWidth="1"/>
    <col min="7700" max="7700" width="11.140625" style="83" customWidth="1"/>
    <col min="7701" max="7701" width="1.5703125" style="83" customWidth="1"/>
    <col min="7702" max="7702" width="14.42578125" style="83" bestFit="1" customWidth="1"/>
    <col min="7703" max="7703" width="1.5703125" style="83" customWidth="1"/>
    <col min="7704" max="7704" width="13.85546875" style="83" bestFit="1" customWidth="1"/>
    <col min="7705" max="7705" width="1.85546875" style="83" customWidth="1"/>
    <col min="7706" max="7706" width="11.5703125" style="83" bestFit="1" customWidth="1"/>
    <col min="7707" max="7707" width="1.42578125" style="83" customWidth="1"/>
    <col min="7708" max="7708" width="13.85546875" style="83" bestFit="1" customWidth="1"/>
    <col min="7709" max="7709" width="9.140625" style="83"/>
    <col min="7710" max="7710" width="11.85546875" style="83" bestFit="1" customWidth="1"/>
    <col min="7711" max="7939" width="9.140625" style="83"/>
    <col min="7940" max="7940" width="13.85546875" style="83" bestFit="1" customWidth="1"/>
    <col min="7941" max="7941" width="1.5703125" style="83" customWidth="1"/>
    <col min="7942" max="7942" width="14.140625" style="83" customWidth="1"/>
    <col min="7943" max="7943" width="1.85546875" style="83" customWidth="1"/>
    <col min="7944" max="7944" width="9.140625" style="83"/>
    <col min="7945" max="7945" width="1.140625" style="83" customWidth="1"/>
    <col min="7946" max="7946" width="9.140625" style="83"/>
    <col min="7947" max="7947" width="1.42578125" style="83" customWidth="1"/>
    <col min="7948" max="7948" width="9.140625" style="83"/>
    <col min="7949" max="7949" width="1.140625" style="83" customWidth="1"/>
    <col min="7950" max="7950" width="12.42578125" style="83" bestFit="1" customWidth="1"/>
    <col min="7951" max="7951" width="1.5703125" style="83" customWidth="1"/>
    <col min="7952" max="7952" width="15" style="83" customWidth="1"/>
    <col min="7953" max="7953" width="1.42578125" style="83" customWidth="1"/>
    <col min="7954" max="7954" width="16" style="83" customWidth="1"/>
    <col min="7955" max="7955" width="1.42578125" style="83" customWidth="1"/>
    <col min="7956" max="7956" width="11.140625" style="83" customWidth="1"/>
    <col min="7957" max="7957" width="1.5703125" style="83" customWidth="1"/>
    <col min="7958" max="7958" width="14.42578125" style="83" bestFit="1" customWidth="1"/>
    <col min="7959" max="7959" width="1.5703125" style="83" customWidth="1"/>
    <col min="7960" max="7960" width="13.85546875" style="83" bestFit="1" customWidth="1"/>
    <col min="7961" max="7961" width="1.85546875" style="83" customWidth="1"/>
    <col min="7962" max="7962" width="11.5703125" style="83" bestFit="1" customWidth="1"/>
    <col min="7963" max="7963" width="1.42578125" style="83" customWidth="1"/>
    <col min="7964" max="7964" width="13.85546875" style="83" bestFit="1" customWidth="1"/>
    <col min="7965" max="7965" width="9.140625" style="83"/>
    <col min="7966" max="7966" width="11.85546875" style="83" bestFit="1" customWidth="1"/>
    <col min="7967" max="8195" width="9.140625" style="83"/>
    <col min="8196" max="8196" width="13.85546875" style="83" bestFit="1" customWidth="1"/>
    <col min="8197" max="8197" width="1.5703125" style="83" customWidth="1"/>
    <col min="8198" max="8198" width="14.140625" style="83" customWidth="1"/>
    <col min="8199" max="8199" width="1.85546875" style="83" customWidth="1"/>
    <col min="8200" max="8200" width="9.140625" style="83"/>
    <col min="8201" max="8201" width="1.140625" style="83" customWidth="1"/>
    <col min="8202" max="8202" width="9.140625" style="83"/>
    <col min="8203" max="8203" width="1.42578125" style="83" customWidth="1"/>
    <col min="8204" max="8204" width="9.140625" style="83"/>
    <col min="8205" max="8205" width="1.140625" style="83" customWidth="1"/>
    <col min="8206" max="8206" width="12.42578125" style="83" bestFit="1" customWidth="1"/>
    <col min="8207" max="8207" width="1.5703125" style="83" customWidth="1"/>
    <col min="8208" max="8208" width="15" style="83" customWidth="1"/>
    <col min="8209" max="8209" width="1.42578125" style="83" customWidth="1"/>
    <col min="8210" max="8210" width="16" style="83" customWidth="1"/>
    <col min="8211" max="8211" width="1.42578125" style="83" customWidth="1"/>
    <col min="8212" max="8212" width="11.140625" style="83" customWidth="1"/>
    <col min="8213" max="8213" width="1.5703125" style="83" customWidth="1"/>
    <col min="8214" max="8214" width="14.42578125" style="83" bestFit="1" customWidth="1"/>
    <col min="8215" max="8215" width="1.5703125" style="83" customWidth="1"/>
    <col min="8216" max="8216" width="13.85546875" style="83" bestFit="1" customWidth="1"/>
    <col min="8217" max="8217" width="1.85546875" style="83" customWidth="1"/>
    <col min="8218" max="8218" width="11.5703125" style="83" bestFit="1" customWidth="1"/>
    <col min="8219" max="8219" width="1.42578125" style="83" customWidth="1"/>
    <col min="8220" max="8220" width="13.85546875" style="83" bestFit="1" customWidth="1"/>
    <col min="8221" max="8221" width="9.140625" style="83"/>
    <col min="8222" max="8222" width="11.85546875" style="83" bestFit="1" customWidth="1"/>
    <col min="8223" max="8451" width="9.140625" style="83"/>
    <col min="8452" max="8452" width="13.85546875" style="83" bestFit="1" customWidth="1"/>
    <col min="8453" max="8453" width="1.5703125" style="83" customWidth="1"/>
    <col min="8454" max="8454" width="14.140625" style="83" customWidth="1"/>
    <col min="8455" max="8455" width="1.85546875" style="83" customWidth="1"/>
    <col min="8456" max="8456" width="9.140625" style="83"/>
    <col min="8457" max="8457" width="1.140625" style="83" customWidth="1"/>
    <col min="8458" max="8458" width="9.140625" style="83"/>
    <col min="8459" max="8459" width="1.42578125" style="83" customWidth="1"/>
    <col min="8460" max="8460" width="9.140625" style="83"/>
    <col min="8461" max="8461" width="1.140625" style="83" customWidth="1"/>
    <col min="8462" max="8462" width="12.42578125" style="83" bestFit="1" customWidth="1"/>
    <col min="8463" max="8463" width="1.5703125" style="83" customWidth="1"/>
    <col min="8464" max="8464" width="15" style="83" customWidth="1"/>
    <col min="8465" max="8465" width="1.42578125" style="83" customWidth="1"/>
    <col min="8466" max="8466" width="16" style="83" customWidth="1"/>
    <col min="8467" max="8467" width="1.42578125" style="83" customWidth="1"/>
    <col min="8468" max="8468" width="11.140625" style="83" customWidth="1"/>
    <col min="8469" max="8469" width="1.5703125" style="83" customWidth="1"/>
    <col min="8470" max="8470" width="14.42578125" style="83" bestFit="1" customWidth="1"/>
    <col min="8471" max="8471" width="1.5703125" style="83" customWidth="1"/>
    <col min="8472" max="8472" width="13.85546875" style="83" bestFit="1" customWidth="1"/>
    <col min="8473" max="8473" width="1.85546875" style="83" customWidth="1"/>
    <col min="8474" max="8474" width="11.5703125" style="83" bestFit="1" customWidth="1"/>
    <col min="8475" max="8475" width="1.42578125" style="83" customWidth="1"/>
    <col min="8476" max="8476" width="13.85546875" style="83" bestFit="1" customWidth="1"/>
    <col min="8477" max="8477" width="9.140625" style="83"/>
    <col min="8478" max="8478" width="11.85546875" style="83" bestFit="1" customWidth="1"/>
    <col min="8479" max="8707" width="9.140625" style="83"/>
    <col min="8708" max="8708" width="13.85546875" style="83" bestFit="1" customWidth="1"/>
    <col min="8709" max="8709" width="1.5703125" style="83" customWidth="1"/>
    <col min="8710" max="8710" width="14.140625" style="83" customWidth="1"/>
    <col min="8711" max="8711" width="1.85546875" style="83" customWidth="1"/>
    <col min="8712" max="8712" width="9.140625" style="83"/>
    <col min="8713" max="8713" width="1.140625" style="83" customWidth="1"/>
    <col min="8714" max="8714" width="9.140625" style="83"/>
    <col min="8715" max="8715" width="1.42578125" style="83" customWidth="1"/>
    <col min="8716" max="8716" width="9.140625" style="83"/>
    <col min="8717" max="8717" width="1.140625" style="83" customWidth="1"/>
    <col min="8718" max="8718" width="12.42578125" style="83" bestFit="1" customWidth="1"/>
    <col min="8719" max="8719" width="1.5703125" style="83" customWidth="1"/>
    <col min="8720" max="8720" width="15" style="83" customWidth="1"/>
    <col min="8721" max="8721" width="1.42578125" style="83" customWidth="1"/>
    <col min="8722" max="8722" width="16" style="83" customWidth="1"/>
    <col min="8723" max="8723" width="1.42578125" style="83" customWidth="1"/>
    <col min="8724" max="8724" width="11.140625" style="83" customWidth="1"/>
    <col min="8725" max="8725" width="1.5703125" style="83" customWidth="1"/>
    <col min="8726" max="8726" width="14.42578125" style="83" bestFit="1" customWidth="1"/>
    <col min="8727" max="8727" width="1.5703125" style="83" customWidth="1"/>
    <col min="8728" max="8728" width="13.85546875" style="83" bestFit="1" customWidth="1"/>
    <col min="8729" max="8729" width="1.85546875" style="83" customWidth="1"/>
    <col min="8730" max="8730" width="11.5703125" style="83" bestFit="1" customWidth="1"/>
    <col min="8731" max="8731" width="1.42578125" style="83" customWidth="1"/>
    <col min="8732" max="8732" width="13.85546875" style="83" bestFit="1" customWidth="1"/>
    <col min="8733" max="8733" width="9.140625" style="83"/>
    <col min="8734" max="8734" width="11.85546875" style="83" bestFit="1" customWidth="1"/>
    <col min="8735" max="8963" width="9.140625" style="83"/>
    <col min="8964" max="8964" width="13.85546875" style="83" bestFit="1" customWidth="1"/>
    <col min="8965" max="8965" width="1.5703125" style="83" customWidth="1"/>
    <col min="8966" max="8966" width="14.140625" style="83" customWidth="1"/>
    <col min="8967" max="8967" width="1.85546875" style="83" customWidth="1"/>
    <col min="8968" max="8968" width="9.140625" style="83"/>
    <col min="8969" max="8969" width="1.140625" style="83" customWidth="1"/>
    <col min="8970" max="8970" width="9.140625" style="83"/>
    <col min="8971" max="8971" width="1.42578125" style="83" customWidth="1"/>
    <col min="8972" max="8972" width="9.140625" style="83"/>
    <col min="8973" max="8973" width="1.140625" style="83" customWidth="1"/>
    <col min="8974" max="8974" width="12.42578125" style="83" bestFit="1" customWidth="1"/>
    <col min="8975" max="8975" width="1.5703125" style="83" customWidth="1"/>
    <col min="8976" max="8976" width="15" style="83" customWidth="1"/>
    <col min="8977" max="8977" width="1.42578125" style="83" customWidth="1"/>
    <col min="8978" max="8978" width="16" style="83" customWidth="1"/>
    <col min="8979" max="8979" width="1.42578125" style="83" customWidth="1"/>
    <col min="8980" max="8980" width="11.140625" style="83" customWidth="1"/>
    <col min="8981" max="8981" width="1.5703125" style="83" customWidth="1"/>
    <col min="8982" max="8982" width="14.42578125" style="83" bestFit="1" customWidth="1"/>
    <col min="8983" max="8983" width="1.5703125" style="83" customWidth="1"/>
    <col min="8984" max="8984" width="13.85546875" style="83" bestFit="1" customWidth="1"/>
    <col min="8985" max="8985" width="1.85546875" style="83" customWidth="1"/>
    <col min="8986" max="8986" width="11.5703125" style="83" bestFit="1" customWidth="1"/>
    <col min="8987" max="8987" width="1.42578125" style="83" customWidth="1"/>
    <col min="8988" max="8988" width="13.85546875" style="83" bestFit="1" customWidth="1"/>
    <col min="8989" max="8989" width="9.140625" style="83"/>
    <col min="8990" max="8990" width="11.85546875" style="83" bestFit="1" customWidth="1"/>
    <col min="8991" max="9219" width="9.140625" style="83"/>
    <col min="9220" max="9220" width="13.85546875" style="83" bestFit="1" customWidth="1"/>
    <col min="9221" max="9221" width="1.5703125" style="83" customWidth="1"/>
    <col min="9222" max="9222" width="14.140625" style="83" customWidth="1"/>
    <col min="9223" max="9223" width="1.85546875" style="83" customWidth="1"/>
    <col min="9224" max="9224" width="9.140625" style="83"/>
    <col min="9225" max="9225" width="1.140625" style="83" customWidth="1"/>
    <col min="9226" max="9226" width="9.140625" style="83"/>
    <col min="9227" max="9227" width="1.42578125" style="83" customWidth="1"/>
    <col min="9228" max="9228" width="9.140625" style="83"/>
    <col min="9229" max="9229" width="1.140625" style="83" customWidth="1"/>
    <col min="9230" max="9230" width="12.42578125" style="83" bestFit="1" customWidth="1"/>
    <col min="9231" max="9231" width="1.5703125" style="83" customWidth="1"/>
    <col min="9232" max="9232" width="15" style="83" customWidth="1"/>
    <col min="9233" max="9233" width="1.42578125" style="83" customWidth="1"/>
    <col min="9234" max="9234" width="16" style="83" customWidth="1"/>
    <col min="9235" max="9235" width="1.42578125" style="83" customWidth="1"/>
    <col min="9236" max="9236" width="11.140625" style="83" customWidth="1"/>
    <col min="9237" max="9237" width="1.5703125" style="83" customWidth="1"/>
    <col min="9238" max="9238" width="14.42578125" style="83" bestFit="1" customWidth="1"/>
    <col min="9239" max="9239" width="1.5703125" style="83" customWidth="1"/>
    <col min="9240" max="9240" width="13.85546875" style="83" bestFit="1" customWidth="1"/>
    <col min="9241" max="9241" width="1.85546875" style="83" customWidth="1"/>
    <col min="9242" max="9242" width="11.5703125" style="83" bestFit="1" customWidth="1"/>
    <col min="9243" max="9243" width="1.42578125" style="83" customWidth="1"/>
    <col min="9244" max="9244" width="13.85546875" style="83" bestFit="1" customWidth="1"/>
    <col min="9245" max="9245" width="9.140625" style="83"/>
    <col min="9246" max="9246" width="11.85546875" style="83" bestFit="1" customWidth="1"/>
    <col min="9247" max="9475" width="9.140625" style="83"/>
    <col min="9476" max="9476" width="13.85546875" style="83" bestFit="1" customWidth="1"/>
    <col min="9477" max="9477" width="1.5703125" style="83" customWidth="1"/>
    <col min="9478" max="9478" width="14.140625" style="83" customWidth="1"/>
    <col min="9479" max="9479" width="1.85546875" style="83" customWidth="1"/>
    <col min="9480" max="9480" width="9.140625" style="83"/>
    <col min="9481" max="9481" width="1.140625" style="83" customWidth="1"/>
    <col min="9482" max="9482" width="9.140625" style="83"/>
    <col min="9483" max="9483" width="1.42578125" style="83" customWidth="1"/>
    <col min="9484" max="9484" width="9.140625" style="83"/>
    <col min="9485" max="9485" width="1.140625" style="83" customWidth="1"/>
    <col min="9486" max="9486" width="12.42578125" style="83" bestFit="1" customWidth="1"/>
    <col min="9487" max="9487" width="1.5703125" style="83" customWidth="1"/>
    <col min="9488" max="9488" width="15" style="83" customWidth="1"/>
    <col min="9489" max="9489" width="1.42578125" style="83" customWidth="1"/>
    <col min="9490" max="9490" width="16" style="83" customWidth="1"/>
    <col min="9491" max="9491" width="1.42578125" style="83" customWidth="1"/>
    <col min="9492" max="9492" width="11.140625" style="83" customWidth="1"/>
    <col min="9493" max="9493" width="1.5703125" style="83" customWidth="1"/>
    <col min="9494" max="9494" width="14.42578125" style="83" bestFit="1" customWidth="1"/>
    <col min="9495" max="9495" width="1.5703125" style="83" customWidth="1"/>
    <col min="9496" max="9496" width="13.85546875" style="83" bestFit="1" customWidth="1"/>
    <col min="9497" max="9497" width="1.85546875" style="83" customWidth="1"/>
    <col min="9498" max="9498" width="11.5703125" style="83" bestFit="1" customWidth="1"/>
    <col min="9499" max="9499" width="1.42578125" style="83" customWidth="1"/>
    <col min="9500" max="9500" width="13.85546875" style="83" bestFit="1" customWidth="1"/>
    <col min="9501" max="9501" width="9.140625" style="83"/>
    <col min="9502" max="9502" width="11.85546875" style="83" bestFit="1" customWidth="1"/>
    <col min="9503" max="9731" width="9.140625" style="83"/>
    <col min="9732" max="9732" width="13.85546875" style="83" bestFit="1" customWidth="1"/>
    <col min="9733" max="9733" width="1.5703125" style="83" customWidth="1"/>
    <col min="9734" max="9734" width="14.140625" style="83" customWidth="1"/>
    <col min="9735" max="9735" width="1.85546875" style="83" customWidth="1"/>
    <col min="9736" max="9736" width="9.140625" style="83"/>
    <col min="9737" max="9737" width="1.140625" style="83" customWidth="1"/>
    <col min="9738" max="9738" width="9.140625" style="83"/>
    <col min="9739" max="9739" width="1.42578125" style="83" customWidth="1"/>
    <col min="9740" max="9740" width="9.140625" style="83"/>
    <col min="9741" max="9741" width="1.140625" style="83" customWidth="1"/>
    <col min="9742" max="9742" width="12.42578125" style="83" bestFit="1" customWidth="1"/>
    <col min="9743" max="9743" width="1.5703125" style="83" customWidth="1"/>
    <col min="9744" max="9744" width="15" style="83" customWidth="1"/>
    <col min="9745" max="9745" width="1.42578125" style="83" customWidth="1"/>
    <col min="9746" max="9746" width="16" style="83" customWidth="1"/>
    <col min="9747" max="9747" width="1.42578125" style="83" customWidth="1"/>
    <col min="9748" max="9748" width="11.140625" style="83" customWidth="1"/>
    <col min="9749" max="9749" width="1.5703125" style="83" customWidth="1"/>
    <col min="9750" max="9750" width="14.42578125" style="83" bestFit="1" customWidth="1"/>
    <col min="9751" max="9751" width="1.5703125" style="83" customWidth="1"/>
    <col min="9752" max="9752" width="13.85546875" style="83" bestFit="1" customWidth="1"/>
    <col min="9753" max="9753" width="1.85546875" style="83" customWidth="1"/>
    <col min="9754" max="9754" width="11.5703125" style="83" bestFit="1" customWidth="1"/>
    <col min="9755" max="9755" width="1.42578125" style="83" customWidth="1"/>
    <col min="9756" max="9756" width="13.85546875" style="83" bestFit="1" customWidth="1"/>
    <col min="9757" max="9757" width="9.140625" style="83"/>
    <col min="9758" max="9758" width="11.85546875" style="83" bestFit="1" customWidth="1"/>
    <col min="9759" max="9987" width="9.140625" style="83"/>
    <col min="9988" max="9988" width="13.85546875" style="83" bestFit="1" customWidth="1"/>
    <col min="9989" max="9989" width="1.5703125" style="83" customWidth="1"/>
    <col min="9990" max="9990" width="14.140625" style="83" customWidth="1"/>
    <col min="9991" max="9991" width="1.85546875" style="83" customWidth="1"/>
    <col min="9992" max="9992" width="9.140625" style="83"/>
    <col min="9993" max="9993" width="1.140625" style="83" customWidth="1"/>
    <col min="9994" max="9994" width="9.140625" style="83"/>
    <col min="9995" max="9995" width="1.42578125" style="83" customWidth="1"/>
    <col min="9996" max="9996" width="9.140625" style="83"/>
    <col min="9997" max="9997" width="1.140625" style="83" customWidth="1"/>
    <col min="9998" max="9998" width="12.42578125" style="83" bestFit="1" customWidth="1"/>
    <col min="9999" max="9999" width="1.5703125" style="83" customWidth="1"/>
    <col min="10000" max="10000" width="15" style="83" customWidth="1"/>
    <col min="10001" max="10001" width="1.42578125" style="83" customWidth="1"/>
    <col min="10002" max="10002" width="16" style="83" customWidth="1"/>
    <col min="10003" max="10003" width="1.42578125" style="83" customWidth="1"/>
    <col min="10004" max="10004" width="11.140625" style="83" customWidth="1"/>
    <col min="10005" max="10005" width="1.5703125" style="83" customWidth="1"/>
    <col min="10006" max="10006" width="14.42578125" style="83" bestFit="1" customWidth="1"/>
    <col min="10007" max="10007" width="1.5703125" style="83" customWidth="1"/>
    <col min="10008" max="10008" width="13.85546875" style="83" bestFit="1" customWidth="1"/>
    <col min="10009" max="10009" width="1.85546875" style="83" customWidth="1"/>
    <col min="10010" max="10010" width="11.5703125" style="83" bestFit="1" customWidth="1"/>
    <col min="10011" max="10011" width="1.42578125" style="83" customWidth="1"/>
    <col min="10012" max="10012" width="13.85546875" style="83" bestFit="1" customWidth="1"/>
    <col min="10013" max="10013" width="9.140625" style="83"/>
    <col min="10014" max="10014" width="11.85546875" style="83" bestFit="1" customWidth="1"/>
    <col min="10015" max="10243" width="9.140625" style="83"/>
    <col min="10244" max="10244" width="13.85546875" style="83" bestFit="1" customWidth="1"/>
    <col min="10245" max="10245" width="1.5703125" style="83" customWidth="1"/>
    <col min="10246" max="10246" width="14.140625" style="83" customWidth="1"/>
    <col min="10247" max="10247" width="1.85546875" style="83" customWidth="1"/>
    <col min="10248" max="10248" width="9.140625" style="83"/>
    <col min="10249" max="10249" width="1.140625" style="83" customWidth="1"/>
    <col min="10250" max="10250" width="9.140625" style="83"/>
    <col min="10251" max="10251" width="1.42578125" style="83" customWidth="1"/>
    <col min="10252" max="10252" width="9.140625" style="83"/>
    <col min="10253" max="10253" width="1.140625" style="83" customWidth="1"/>
    <col min="10254" max="10254" width="12.42578125" style="83" bestFit="1" customWidth="1"/>
    <col min="10255" max="10255" width="1.5703125" style="83" customWidth="1"/>
    <col min="10256" max="10256" width="15" style="83" customWidth="1"/>
    <col min="10257" max="10257" width="1.42578125" style="83" customWidth="1"/>
    <col min="10258" max="10258" width="16" style="83" customWidth="1"/>
    <col min="10259" max="10259" width="1.42578125" style="83" customWidth="1"/>
    <col min="10260" max="10260" width="11.140625" style="83" customWidth="1"/>
    <col min="10261" max="10261" width="1.5703125" style="83" customWidth="1"/>
    <col min="10262" max="10262" width="14.42578125" style="83" bestFit="1" customWidth="1"/>
    <col min="10263" max="10263" width="1.5703125" style="83" customWidth="1"/>
    <col min="10264" max="10264" width="13.85546875" style="83" bestFit="1" customWidth="1"/>
    <col min="10265" max="10265" width="1.85546875" style="83" customWidth="1"/>
    <col min="10266" max="10266" width="11.5703125" style="83" bestFit="1" customWidth="1"/>
    <col min="10267" max="10267" width="1.42578125" style="83" customWidth="1"/>
    <col min="10268" max="10268" width="13.85546875" style="83" bestFit="1" customWidth="1"/>
    <col min="10269" max="10269" width="9.140625" style="83"/>
    <col min="10270" max="10270" width="11.85546875" style="83" bestFit="1" customWidth="1"/>
    <col min="10271" max="10499" width="9.140625" style="83"/>
    <col min="10500" max="10500" width="13.85546875" style="83" bestFit="1" customWidth="1"/>
    <col min="10501" max="10501" width="1.5703125" style="83" customWidth="1"/>
    <col min="10502" max="10502" width="14.140625" style="83" customWidth="1"/>
    <col min="10503" max="10503" width="1.85546875" style="83" customWidth="1"/>
    <col min="10504" max="10504" width="9.140625" style="83"/>
    <col min="10505" max="10505" width="1.140625" style="83" customWidth="1"/>
    <col min="10506" max="10506" width="9.140625" style="83"/>
    <col min="10507" max="10507" width="1.42578125" style="83" customWidth="1"/>
    <col min="10508" max="10508" width="9.140625" style="83"/>
    <col min="10509" max="10509" width="1.140625" style="83" customWidth="1"/>
    <col min="10510" max="10510" width="12.42578125" style="83" bestFit="1" customWidth="1"/>
    <col min="10511" max="10511" width="1.5703125" style="83" customWidth="1"/>
    <col min="10512" max="10512" width="15" style="83" customWidth="1"/>
    <col min="10513" max="10513" width="1.42578125" style="83" customWidth="1"/>
    <col min="10514" max="10514" width="16" style="83" customWidth="1"/>
    <col min="10515" max="10515" width="1.42578125" style="83" customWidth="1"/>
    <col min="10516" max="10516" width="11.140625" style="83" customWidth="1"/>
    <col min="10517" max="10517" width="1.5703125" style="83" customWidth="1"/>
    <col min="10518" max="10518" width="14.42578125" style="83" bestFit="1" customWidth="1"/>
    <col min="10519" max="10519" width="1.5703125" style="83" customWidth="1"/>
    <col min="10520" max="10520" width="13.85546875" style="83" bestFit="1" customWidth="1"/>
    <col min="10521" max="10521" width="1.85546875" style="83" customWidth="1"/>
    <col min="10522" max="10522" width="11.5703125" style="83" bestFit="1" customWidth="1"/>
    <col min="10523" max="10523" width="1.42578125" style="83" customWidth="1"/>
    <col min="10524" max="10524" width="13.85546875" style="83" bestFit="1" customWidth="1"/>
    <col min="10525" max="10525" width="9.140625" style="83"/>
    <col min="10526" max="10526" width="11.85546875" style="83" bestFit="1" customWidth="1"/>
    <col min="10527" max="10755" width="9.140625" style="83"/>
    <col min="10756" max="10756" width="13.85546875" style="83" bestFit="1" customWidth="1"/>
    <col min="10757" max="10757" width="1.5703125" style="83" customWidth="1"/>
    <col min="10758" max="10758" width="14.140625" style="83" customWidth="1"/>
    <col min="10759" max="10759" width="1.85546875" style="83" customWidth="1"/>
    <col min="10760" max="10760" width="9.140625" style="83"/>
    <col min="10761" max="10761" width="1.140625" style="83" customWidth="1"/>
    <col min="10762" max="10762" width="9.140625" style="83"/>
    <col min="10763" max="10763" width="1.42578125" style="83" customWidth="1"/>
    <col min="10764" max="10764" width="9.140625" style="83"/>
    <col min="10765" max="10765" width="1.140625" style="83" customWidth="1"/>
    <col min="10766" max="10766" width="12.42578125" style="83" bestFit="1" customWidth="1"/>
    <col min="10767" max="10767" width="1.5703125" style="83" customWidth="1"/>
    <col min="10768" max="10768" width="15" style="83" customWidth="1"/>
    <col min="10769" max="10769" width="1.42578125" style="83" customWidth="1"/>
    <col min="10770" max="10770" width="16" style="83" customWidth="1"/>
    <col min="10771" max="10771" width="1.42578125" style="83" customWidth="1"/>
    <col min="10772" max="10772" width="11.140625" style="83" customWidth="1"/>
    <col min="10773" max="10773" width="1.5703125" style="83" customWidth="1"/>
    <col min="10774" max="10774" width="14.42578125" style="83" bestFit="1" customWidth="1"/>
    <col min="10775" max="10775" width="1.5703125" style="83" customWidth="1"/>
    <col min="10776" max="10776" width="13.85546875" style="83" bestFit="1" customWidth="1"/>
    <col min="10777" max="10777" width="1.85546875" style="83" customWidth="1"/>
    <col min="10778" max="10778" width="11.5703125" style="83" bestFit="1" customWidth="1"/>
    <col min="10779" max="10779" width="1.42578125" style="83" customWidth="1"/>
    <col min="10780" max="10780" width="13.85546875" style="83" bestFit="1" customWidth="1"/>
    <col min="10781" max="10781" width="9.140625" style="83"/>
    <col min="10782" max="10782" width="11.85546875" style="83" bestFit="1" customWidth="1"/>
    <col min="10783" max="11011" width="9.140625" style="83"/>
    <col min="11012" max="11012" width="13.85546875" style="83" bestFit="1" customWidth="1"/>
    <col min="11013" max="11013" width="1.5703125" style="83" customWidth="1"/>
    <col min="11014" max="11014" width="14.140625" style="83" customWidth="1"/>
    <col min="11015" max="11015" width="1.85546875" style="83" customWidth="1"/>
    <col min="11016" max="11016" width="9.140625" style="83"/>
    <col min="11017" max="11017" width="1.140625" style="83" customWidth="1"/>
    <col min="11018" max="11018" width="9.140625" style="83"/>
    <col min="11019" max="11019" width="1.42578125" style="83" customWidth="1"/>
    <col min="11020" max="11020" width="9.140625" style="83"/>
    <col min="11021" max="11021" width="1.140625" style="83" customWidth="1"/>
    <col min="11022" max="11022" width="12.42578125" style="83" bestFit="1" customWidth="1"/>
    <col min="11023" max="11023" width="1.5703125" style="83" customWidth="1"/>
    <col min="11024" max="11024" width="15" style="83" customWidth="1"/>
    <col min="11025" max="11025" width="1.42578125" style="83" customWidth="1"/>
    <col min="11026" max="11026" width="16" style="83" customWidth="1"/>
    <col min="11027" max="11027" width="1.42578125" style="83" customWidth="1"/>
    <col min="11028" max="11028" width="11.140625" style="83" customWidth="1"/>
    <col min="11029" max="11029" width="1.5703125" style="83" customWidth="1"/>
    <col min="11030" max="11030" width="14.42578125" style="83" bestFit="1" customWidth="1"/>
    <col min="11031" max="11031" width="1.5703125" style="83" customWidth="1"/>
    <col min="11032" max="11032" width="13.85546875" style="83" bestFit="1" customWidth="1"/>
    <col min="11033" max="11033" width="1.85546875" style="83" customWidth="1"/>
    <col min="11034" max="11034" width="11.5703125" style="83" bestFit="1" customWidth="1"/>
    <col min="11035" max="11035" width="1.42578125" style="83" customWidth="1"/>
    <col min="11036" max="11036" width="13.85546875" style="83" bestFit="1" customWidth="1"/>
    <col min="11037" max="11037" width="9.140625" style="83"/>
    <col min="11038" max="11038" width="11.85546875" style="83" bestFit="1" customWidth="1"/>
    <col min="11039" max="11267" width="9.140625" style="83"/>
    <col min="11268" max="11268" width="13.85546875" style="83" bestFit="1" customWidth="1"/>
    <col min="11269" max="11269" width="1.5703125" style="83" customWidth="1"/>
    <col min="11270" max="11270" width="14.140625" style="83" customWidth="1"/>
    <col min="11271" max="11271" width="1.85546875" style="83" customWidth="1"/>
    <col min="11272" max="11272" width="9.140625" style="83"/>
    <col min="11273" max="11273" width="1.140625" style="83" customWidth="1"/>
    <col min="11274" max="11274" width="9.140625" style="83"/>
    <col min="11275" max="11275" width="1.42578125" style="83" customWidth="1"/>
    <col min="11276" max="11276" width="9.140625" style="83"/>
    <col min="11277" max="11277" width="1.140625" style="83" customWidth="1"/>
    <col min="11278" max="11278" width="12.42578125" style="83" bestFit="1" customWidth="1"/>
    <col min="11279" max="11279" width="1.5703125" style="83" customWidth="1"/>
    <col min="11280" max="11280" width="15" style="83" customWidth="1"/>
    <col min="11281" max="11281" width="1.42578125" style="83" customWidth="1"/>
    <col min="11282" max="11282" width="16" style="83" customWidth="1"/>
    <col min="11283" max="11283" width="1.42578125" style="83" customWidth="1"/>
    <col min="11284" max="11284" width="11.140625" style="83" customWidth="1"/>
    <col min="11285" max="11285" width="1.5703125" style="83" customWidth="1"/>
    <col min="11286" max="11286" width="14.42578125" style="83" bestFit="1" customWidth="1"/>
    <col min="11287" max="11287" width="1.5703125" style="83" customWidth="1"/>
    <col min="11288" max="11288" width="13.85546875" style="83" bestFit="1" customWidth="1"/>
    <col min="11289" max="11289" width="1.85546875" style="83" customWidth="1"/>
    <col min="11290" max="11290" width="11.5703125" style="83" bestFit="1" customWidth="1"/>
    <col min="11291" max="11291" width="1.42578125" style="83" customWidth="1"/>
    <col min="11292" max="11292" width="13.85546875" style="83" bestFit="1" customWidth="1"/>
    <col min="11293" max="11293" width="9.140625" style="83"/>
    <col min="11294" max="11294" width="11.85546875" style="83" bestFit="1" customWidth="1"/>
    <col min="11295" max="11523" width="9.140625" style="83"/>
    <col min="11524" max="11524" width="13.85546875" style="83" bestFit="1" customWidth="1"/>
    <col min="11525" max="11525" width="1.5703125" style="83" customWidth="1"/>
    <col min="11526" max="11526" width="14.140625" style="83" customWidth="1"/>
    <col min="11527" max="11527" width="1.85546875" style="83" customWidth="1"/>
    <col min="11528" max="11528" width="9.140625" style="83"/>
    <col min="11529" max="11529" width="1.140625" style="83" customWidth="1"/>
    <col min="11530" max="11530" width="9.140625" style="83"/>
    <col min="11531" max="11531" width="1.42578125" style="83" customWidth="1"/>
    <col min="11532" max="11532" width="9.140625" style="83"/>
    <col min="11533" max="11533" width="1.140625" style="83" customWidth="1"/>
    <col min="11534" max="11534" width="12.42578125" style="83" bestFit="1" customWidth="1"/>
    <col min="11535" max="11535" width="1.5703125" style="83" customWidth="1"/>
    <col min="11536" max="11536" width="15" style="83" customWidth="1"/>
    <col min="11537" max="11537" width="1.42578125" style="83" customWidth="1"/>
    <col min="11538" max="11538" width="16" style="83" customWidth="1"/>
    <col min="11539" max="11539" width="1.42578125" style="83" customWidth="1"/>
    <col min="11540" max="11540" width="11.140625" style="83" customWidth="1"/>
    <col min="11541" max="11541" width="1.5703125" style="83" customWidth="1"/>
    <col min="11542" max="11542" width="14.42578125" style="83" bestFit="1" customWidth="1"/>
    <col min="11543" max="11543" width="1.5703125" style="83" customWidth="1"/>
    <col min="11544" max="11544" width="13.85546875" style="83" bestFit="1" customWidth="1"/>
    <col min="11545" max="11545" width="1.85546875" style="83" customWidth="1"/>
    <col min="11546" max="11546" width="11.5703125" style="83" bestFit="1" customWidth="1"/>
    <col min="11547" max="11547" width="1.42578125" style="83" customWidth="1"/>
    <col min="11548" max="11548" width="13.85546875" style="83" bestFit="1" customWidth="1"/>
    <col min="11549" max="11549" width="9.140625" style="83"/>
    <col min="11550" max="11550" width="11.85546875" style="83" bestFit="1" customWidth="1"/>
    <col min="11551" max="11779" width="9.140625" style="83"/>
    <col min="11780" max="11780" width="13.85546875" style="83" bestFit="1" customWidth="1"/>
    <col min="11781" max="11781" width="1.5703125" style="83" customWidth="1"/>
    <col min="11782" max="11782" width="14.140625" style="83" customWidth="1"/>
    <col min="11783" max="11783" width="1.85546875" style="83" customWidth="1"/>
    <col min="11784" max="11784" width="9.140625" style="83"/>
    <col min="11785" max="11785" width="1.140625" style="83" customWidth="1"/>
    <col min="11786" max="11786" width="9.140625" style="83"/>
    <col min="11787" max="11787" width="1.42578125" style="83" customWidth="1"/>
    <col min="11788" max="11788" width="9.140625" style="83"/>
    <col min="11789" max="11789" width="1.140625" style="83" customWidth="1"/>
    <col min="11790" max="11790" width="12.42578125" style="83" bestFit="1" customWidth="1"/>
    <col min="11791" max="11791" width="1.5703125" style="83" customWidth="1"/>
    <col min="11792" max="11792" width="15" style="83" customWidth="1"/>
    <col min="11793" max="11793" width="1.42578125" style="83" customWidth="1"/>
    <col min="11794" max="11794" width="16" style="83" customWidth="1"/>
    <col min="11795" max="11795" width="1.42578125" style="83" customWidth="1"/>
    <col min="11796" max="11796" width="11.140625" style="83" customWidth="1"/>
    <col min="11797" max="11797" width="1.5703125" style="83" customWidth="1"/>
    <col min="11798" max="11798" width="14.42578125" style="83" bestFit="1" customWidth="1"/>
    <col min="11799" max="11799" width="1.5703125" style="83" customWidth="1"/>
    <col min="11800" max="11800" width="13.85546875" style="83" bestFit="1" customWidth="1"/>
    <col min="11801" max="11801" width="1.85546875" style="83" customWidth="1"/>
    <col min="11802" max="11802" width="11.5703125" style="83" bestFit="1" customWidth="1"/>
    <col min="11803" max="11803" width="1.42578125" style="83" customWidth="1"/>
    <col min="11804" max="11804" width="13.85546875" style="83" bestFit="1" customWidth="1"/>
    <col min="11805" max="11805" width="9.140625" style="83"/>
    <col min="11806" max="11806" width="11.85546875" style="83" bestFit="1" customWidth="1"/>
    <col min="11807" max="12035" width="9.140625" style="83"/>
    <col min="12036" max="12036" width="13.85546875" style="83" bestFit="1" customWidth="1"/>
    <col min="12037" max="12037" width="1.5703125" style="83" customWidth="1"/>
    <col min="12038" max="12038" width="14.140625" style="83" customWidth="1"/>
    <col min="12039" max="12039" width="1.85546875" style="83" customWidth="1"/>
    <col min="12040" max="12040" width="9.140625" style="83"/>
    <col min="12041" max="12041" width="1.140625" style="83" customWidth="1"/>
    <col min="12042" max="12042" width="9.140625" style="83"/>
    <col min="12043" max="12043" width="1.42578125" style="83" customWidth="1"/>
    <col min="12044" max="12044" width="9.140625" style="83"/>
    <col min="12045" max="12045" width="1.140625" style="83" customWidth="1"/>
    <col min="12046" max="12046" width="12.42578125" style="83" bestFit="1" customWidth="1"/>
    <col min="12047" max="12047" width="1.5703125" style="83" customWidth="1"/>
    <col min="12048" max="12048" width="15" style="83" customWidth="1"/>
    <col min="12049" max="12049" width="1.42578125" style="83" customWidth="1"/>
    <col min="12050" max="12050" width="16" style="83" customWidth="1"/>
    <col min="12051" max="12051" width="1.42578125" style="83" customWidth="1"/>
    <col min="12052" max="12052" width="11.140625" style="83" customWidth="1"/>
    <col min="12053" max="12053" width="1.5703125" style="83" customWidth="1"/>
    <col min="12054" max="12054" width="14.42578125" style="83" bestFit="1" customWidth="1"/>
    <col min="12055" max="12055" width="1.5703125" style="83" customWidth="1"/>
    <col min="12056" max="12056" width="13.85546875" style="83" bestFit="1" customWidth="1"/>
    <col min="12057" max="12057" width="1.85546875" style="83" customWidth="1"/>
    <col min="12058" max="12058" width="11.5703125" style="83" bestFit="1" customWidth="1"/>
    <col min="12059" max="12059" width="1.42578125" style="83" customWidth="1"/>
    <col min="12060" max="12060" width="13.85546875" style="83" bestFit="1" customWidth="1"/>
    <col min="12061" max="12061" width="9.140625" style="83"/>
    <col min="12062" max="12062" width="11.85546875" style="83" bestFit="1" customWidth="1"/>
    <col min="12063" max="12291" width="9.140625" style="83"/>
    <col min="12292" max="12292" width="13.85546875" style="83" bestFit="1" customWidth="1"/>
    <col min="12293" max="12293" width="1.5703125" style="83" customWidth="1"/>
    <col min="12294" max="12294" width="14.140625" style="83" customWidth="1"/>
    <col min="12295" max="12295" width="1.85546875" style="83" customWidth="1"/>
    <col min="12296" max="12296" width="9.140625" style="83"/>
    <col min="12297" max="12297" width="1.140625" style="83" customWidth="1"/>
    <col min="12298" max="12298" width="9.140625" style="83"/>
    <col min="12299" max="12299" width="1.42578125" style="83" customWidth="1"/>
    <col min="12300" max="12300" width="9.140625" style="83"/>
    <col min="12301" max="12301" width="1.140625" style="83" customWidth="1"/>
    <col min="12302" max="12302" width="12.42578125" style="83" bestFit="1" customWidth="1"/>
    <col min="12303" max="12303" width="1.5703125" style="83" customWidth="1"/>
    <col min="12304" max="12304" width="15" style="83" customWidth="1"/>
    <col min="12305" max="12305" width="1.42578125" style="83" customWidth="1"/>
    <col min="12306" max="12306" width="16" style="83" customWidth="1"/>
    <col min="12307" max="12307" width="1.42578125" style="83" customWidth="1"/>
    <col min="12308" max="12308" width="11.140625" style="83" customWidth="1"/>
    <col min="12309" max="12309" width="1.5703125" style="83" customWidth="1"/>
    <col min="12310" max="12310" width="14.42578125" style="83" bestFit="1" customWidth="1"/>
    <col min="12311" max="12311" width="1.5703125" style="83" customWidth="1"/>
    <col min="12312" max="12312" width="13.85546875" style="83" bestFit="1" customWidth="1"/>
    <col min="12313" max="12313" width="1.85546875" style="83" customWidth="1"/>
    <col min="12314" max="12314" width="11.5703125" style="83" bestFit="1" customWidth="1"/>
    <col min="12315" max="12315" width="1.42578125" style="83" customWidth="1"/>
    <col min="12316" max="12316" width="13.85546875" style="83" bestFit="1" customWidth="1"/>
    <col min="12317" max="12317" width="9.140625" style="83"/>
    <col min="12318" max="12318" width="11.85546875" style="83" bestFit="1" customWidth="1"/>
    <col min="12319" max="12547" width="9.140625" style="83"/>
    <col min="12548" max="12548" width="13.85546875" style="83" bestFit="1" customWidth="1"/>
    <col min="12549" max="12549" width="1.5703125" style="83" customWidth="1"/>
    <col min="12550" max="12550" width="14.140625" style="83" customWidth="1"/>
    <col min="12551" max="12551" width="1.85546875" style="83" customWidth="1"/>
    <col min="12552" max="12552" width="9.140625" style="83"/>
    <col min="12553" max="12553" width="1.140625" style="83" customWidth="1"/>
    <col min="12554" max="12554" width="9.140625" style="83"/>
    <col min="12555" max="12555" width="1.42578125" style="83" customWidth="1"/>
    <col min="12556" max="12556" width="9.140625" style="83"/>
    <col min="12557" max="12557" width="1.140625" style="83" customWidth="1"/>
    <col min="12558" max="12558" width="12.42578125" style="83" bestFit="1" customWidth="1"/>
    <col min="12559" max="12559" width="1.5703125" style="83" customWidth="1"/>
    <col min="12560" max="12560" width="15" style="83" customWidth="1"/>
    <col min="12561" max="12561" width="1.42578125" style="83" customWidth="1"/>
    <col min="12562" max="12562" width="16" style="83" customWidth="1"/>
    <col min="12563" max="12563" width="1.42578125" style="83" customWidth="1"/>
    <col min="12564" max="12564" width="11.140625" style="83" customWidth="1"/>
    <col min="12565" max="12565" width="1.5703125" style="83" customWidth="1"/>
    <col min="12566" max="12566" width="14.42578125" style="83" bestFit="1" customWidth="1"/>
    <col min="12567" max="12567" width="1.5703125" style="83" customWidth="1"/>
    <col min="12568" max="12568" width="13.85546875" style="83" bestFit="1" customWidth="1"/>
    <col min="12569" max="12569" width="1.85546875" style="83" customWidth="1"/>
    <col min="12570" max="12570" width="11.5703125" style="83" bestFit="1" customWidth="1"/>
    <col min="12571" max="12571" width="1.42578125" style="83" customWidth="1"/>
    <col min="12572" max="12572" width="13.85546875" style="83" bestFit="1" customWidth="1"/>
    <col min="12573" max="12573" width="9.140625" style="83"/>
    <col min="12574" max="12574" width="11.85546875" style="83" bestFit="1" customWidth="1"/>
    <col min="12575" max="12803" width="9.140625" style="83"/>
    <col min="12804" max="12804" width="13.85546875" style="83" bestFit="1" customWidth="1"/>
    <col min="12805" max="12805" width="1.5703125" style="83" customWidth="1"/>
    <col min="12806" max="12806" width="14.140625" style="83" customWidth="1"/>
    <col min="12807" max="12807" width="1.85546875" style="83" customWidth="1"/>
    <col min="12808" max="12808" width="9.140625" style="83"/>
    <col min="12809" max="12809" width="1.140625" style="83" customWidth="1"/>
    <col min="12810" max="12810" width="9.140625" style="83"/>
    <col min="12811" max="12811" width="1.42578125" style="83" customWidth="1"/>
    <col min="12812" max="12812" width="9.140625" style="83"/>
    <col min="12813" max="12813" width="1.140625" style="83" customWidth="1"/>
    <col min="12814" max="12814" width="12.42578125" style="83" bestFit="1" customWidth="1"/>
    <col min="12815" max="12815" width="1.5703125" style="83" customWidth="1"/>
    <col min="12816" max="12816" width="15" style="83" customWidth="1"/>
    <col min="12817" max="12817" width="1.42578125" style="83" customWidth="1"/>
    <col min="12818" max="12818" width="16" style="83" customWidth="1"/>
    <col min="12819" max="12819" width="1.42578125" style="83" customWidth="1"/>
    <col min="12820" max="12820" width="11.140625" style="83" customWidth="1"/>
    <col min="12821" max="12821" width="1.5703125" style="83" customWidth="1"/>
    <col min="12822" max="12822" width="14.42578125" style="83" bestFit="1" customWidth="1"/>
    <col min="12823" max="12823" width="1.5703125" style="83" customWidth="1"/>
    <col min="12824" max="12824" width="13.85546875" style="83" bestFit="1" customWidth="1"/>
    <col min="12825" max="12825" width="1.85546875" style="83" customWidth="1"/>
    <col min="12826" max="12826" width="11.5703125" style="83" bestFit="1" customWidth="1"/>
    <col min="12827" max="12827" width="1.42578125" style="83" customWidth="1"/>
    <col min="12828" max="12828" width="13.85546875" style="83" bestFit="1" customWidth="1"/>
    <col min="12829" max="12829" width="9.140625" style="83"/>
    <col min="12830" max="12830" width="11.85546875" style="83" bestFit="1" customWidth="1"/>
    <col min="12831" max="13059" width="9.140625" style="83"/>
    <col min="13060" max="13060" width="13.85546875" style="83" bestFit="1" customWidth="1"/>
    <col min="13061" max="13061" width="1.5703125" style="83" customWidth="1"/>
    <col min="13062" max="13062" width="14.140625" style="83" customWidth="1"/>
    <col min="13063" max="13063" width="1.85546875" style="83" customWidth="1"/>
    <col min="13064" max="13064" width="9.140625" style="83"/>
    <col min="13065" max="13065" width="1.140625" style="83" customWidth="1"/>
    <col min="13066" max="13066" width="9.140625" style="83"/>
    <col min="13067" max="13067" width="1.42578125" style="83" customWidth="1"/>
    <col min="13068" max="13068" width="9.140625" style="83"/>
    <col min="13069" max="13069" width="1.140625" style="83" customWidth="1"/>
    <col min="13070" max="13070" width="12.42578125" style="83" bestFit="1" customWidth="1"/>
    <col min="13071" max="13071" width="1.5703125" style="83" customWidth="1"/>
    <col min="13072" max="13072" width="15" style="83" customWidth="1"/>
    <col min="13073" max="13073" width="1.42578125" style="83" customWidth="1"/>
    <col min="13074" max="13074" width="16" style="83" customWidth="1"/>
    <col min="13075" max="13075" width="1.42578125" style="83" customWidth="1"/>
    <col min="13076" max="13076" width="11.140625" style="83" customWidth="1"/>
    <col min="13077" max="13077" width="1.5703125" style="83" customWidth="1"/>
    <col min="13078" max="13078" width="14.42578125" style="83" bestFit="1" customWidth="1"/>
    <col min="13079" max="13079" width="1.5703125" style="83" customWidth="1"/>
    <col min="13080" max="13080" width="13.85546875" style="83" bestFit="1" customWidth="1"/>
    <col min="13081" max="13081" width="1.85546875" style="83" customWidth="1"/>
    <col min="13082" max="13082" width="11.5703125" style="83" bestFit="1" customWidth="1"/>
    <col min="13083" max="13083" width="1.42578125" style="83" customWidth="1"/>
    <col min="13084" max="13084" width="13.85546875" style="83" bestFit="1" customWidth="1"/>
    <col min="13085" max="13085" width="9.140625" style="83"/>
    <col min="13086" max="13086" width="11.85546875" style="83" bestFit="1" customWidth="1"/>
    <col min="13087" max="13315" width="9.140625" style="83"/>
    <col min="13316" max="13316" width="13.85546875" style="83" bestFit="1" customWidth="1"/>
    <col min="13317" max="13317" width="1.5703125" style="83" customWidth="1"/>
    <col min="13318" max="13318" width="14.140625" style="83" customWidth="1"/>
    <col min="13319" max="13319" width="1.85546875" style="83" customWidth="1"/>
    <col min="13320" max="13320" width="9.140625" style="83"/>
    <col min="13321" max="13321" width="1.140625" style="83" customWidth="1"/>
    <col min="13322" max="13322" width="9.140625" style="83"/>
    <col min="13323" max="13323" width="1.42578125" style="83" customWidth="1"/>
    <col min="13324" max="13324" width="9.140625" style="83"/>
    <col min="13325" max="13325" width="1.140625" style="83" customWidth="1"/>
    <col min="13326" max="13326" width="12.42578125" style="83" bestFit="1" customWidth="1"/>
    <col min="13327" max="13327" width="1.5703125" style="83" customWidth="1"/>
    <col min="13328" max="13328" width="15" style="83" customWidth="1"/>
    <col min="13329" max="13329" width="1.42578125" style="83" customWidth="1"/>
    <col min="13330" max="13330" width="16" style="83" customWidth="1"/>
    <col min="13331" max="13331" width="1.42578125" style="83" customWidth="1"/>
    <col min="13332" max="13332" width="11.140625" style="83" customWidth="1"/>
    <col min="13333" max="13333" width="1.5703125" style="83" customWidth="1"/>
    <col min="13334" max="13334" width="14.42578125" style="83" bestFit="1" customWidth="1"/>
    <col min="13335" max="13335" width="1.5703125" style="83" customWidth="1"/>
    <col min="13336" max="13336" width="13.85546875" style="83" bestFit="1" customWidth="1"/>
    <col min="13337" max="13337" width="1.85546875" style="83" customWidth="1"/>
    <col min="13338" max="13338" width="11.5703125" style="83" bestFit="1" customWidth="1"/>
    <col min="13339" max="13339" width="1.42578125" style="83" customWidth="1"/>
    <col min="13340" max="13340" width="13.85546875" style="83" bestFit="1" customWidth="1"/>
    <col min="13341" max="13341" width="9.140625" style="83"/>
    <col min="13342" max="13342" width="11.85546875" style="83" bestFit="1" customWidth="1"/>
    <col min="13343" max="13571" width="9.140625" style="83"/>
    <col min="13572" max="13572" width="13.85546875" style="83" bestFit="1" customWidth="1"/>
    <col min="13573" max="13573" width="1.5703125" style="83" customWidth="1"/>
    <col min="13574" max="13574" width="14.140625" style="83" customWidth="1"/>
    <col min="13575" max="13575" width="1.85546875" style="83" customWidth="1"/>
    <col min="13576" max="13576" width="9.140625" style="83"/>
    <col min="13577" max="13577" width="1.140625" style="83" customWidth="1"/>
    <col min="13578" max="13578" width="9.140625" style="83"/>
    <col min="13579" max="13579" width="1.42578125" style="83" customWidth="1"/>
    <col min="13580" max="13580" width="9.140625" style="83"/>
    <col min="13581" max="13581" width="1.140625" style="83" customWidth="1"/>
    <col min="13582" max="13582" width="12.42578125" style="83" bestFit="1" customWidth="1"/>
    <col min="13583" max="13583" width="1.5703125" style="83" customWidth="1"/>
    <col min="13584" max="13584" width="15" style="83" customWidth="1"/>
    <col min="13585" max="13585" width="1.42578125" style="83" customWidth="1"/>
    <col min="13586" max="13586" width="16" style="83" customWidth="1"/>
    <col min="13587" max="13587" width="1.42578125" style="83" customWidth="1"/>
    <col min="13588" max="13588" width="11.140625" style="83" customWidth="1"/>
    <col min="13589" max="13589" width="1.5703125" style="83" customWidth="1"/>
    <col min="13590" max="13590" width="14.42578125" style="83" bestFit="1" customWidth="1"/>
    <col min="13591" max="13591" width="1.5703125" style="83" customWidth="1"/>
    <col min="13592" max="13592" width="13.85546875" style="83" bestFit="1" customWidth="1"/>
    <col min="13593" max="13593" width="1.85546875" style="83" customWidth="1"/>
    <col min="13594" max="13594" width="11.5703125" style="83" bestFit="1" customWidth="1"/>
    <col min="13595" max="13595" width="1.42578125" style="83" customWidth="1"/>
    <col min="13596" max="13596" width="13.85546875" style="83" bestFit="1" customWidth="1"/>
    <col min="13597" max="13597" width="9.140625" style="83"/>
    <col min="13598" max="13598" width="11.85546875" style="83" bestFit="1" customWidth="1"/>
    <col min="13599" max="13827" width="9.140625" style="83"/>
    <col min="13828" max="13828" width="13.85546875" style="83" bestFit="1" customWidth="1"/>
    <col min="13829" max="13829" width="1.5703125" style="83" customWidth="1"/>
    <col min="13830" max="13830" width="14.140625" style="83" customWidth="1"/>
    <col min="13831" max="13831" width="1.85546875" style="83" customWidth="1"/>
    <col min="13832" max="13832" width="9.140625" style="83"/>
    <col min="13833" max="13833" width="1.140625" style="83" customWidth="1"/>
    <col min="13834" max="13834" width="9.140625" style="83"/>
    <col min="13835" max="13835" width="1.42578125" style="83" customWidth="1"/>
    <col min="13836" max="13836" width="9.140625" style="83"/>
    <col min="13837" max="13837" width="1.140625" style="83" customWidth="1"/>
    <col min="13838" max="13838" width="12.42578125" style="83" bestFit="1" customWidth="1"/>
    <col min="13839" max="13839" width="1.5703125" style="83" customWidth="1"/>
    <col min="13840" max="13840" width="15" style="83" customWidth="1"/>
    <col min="13841" max="13841" width="1.42578125" style="83" customWidth="1"/>
    <col min="13842" max="13842" width="16" style="83" customWidth="1"/>
    <col min="13843" max="13843" width="1.42578125" style="83" customWidth="1"/>
    <col min="13844" max="13844" width="11.140625" style="83" customWidth="1"/>
    <col min="13845" max="13845" width="1.5703125" style="83" customWidth="1"/>
    <col min="13846" max="13846" width="14.42578125" style="83" bestFit="1" customWidth="1"/>
    <col min="13847" max="13847" width="1.5703125" style="83" customWidth="1"/>
    <col min="13848" max="13848" width="13.85546875" style="83" bestFit="1" customWidth="1"/>
    <col min="13849" max="13849" width="1.85546875" style="83" customWidth="1"/>
    <col min="13850" max="13850" width="11.5703125" style="83" bestFit="1" customWidth="1"/>
    <col min="13851" max="13851" width="1.42578125" style="83" customWidth="1"/>
    <col min="13852" max="13852" width="13.85546875" style="83" bestFit="1" customWidth="1"/>
    <col min="13853" max="13853" width="9.140625" style="83"/>
    <col min="13854" max="13854" width="11.85546875" style="83" bestFit="1" customWidth="1"/>
    <col min="13855" max="14083" width="9.140625" style="83"/>
    <col min="14084" max="14084" width="13.85546875" style="83" bestFit="1" customWidth="1"/>
    <col min="14085" max="14085" width="1.5703125" style="83" customWidth="1"/>
    <col min="14086" max="14086" width="14.140625" style="83" customWidth="1"/>
    <col min="14087" max="14087" width="1.85546875" style="83" customWidth="1"/>
    <col min="14088" max="14088" width="9.140625" style="83"/>
    <col min="14089" max="14089" width="1.140625" style="83" customWidth="1"/>
    <col min="14090" max="14090" width="9.140625" style="83"/>
    <col min="14091" max="14091" width="1.42578125" style="83" customWidth="1"/>
    <col min="14092" max="14092" width="9.140625" style="83"/>
    <col min="14093" max="14093" width="1.140625" style="83" customWidth="1"/>
    <col min="14094" max="14094" width="12.42578125" style="83" bestFit="1" customWidth="1"/>
    <col min="14095" max="14095" width="1.5703125" style="83" customWidth="1"/>
    <col min="14096" max="14096" width="15" style="83" customWidth="1"/>
    <col min="14097" max="14097" width="1.42578125" style="83" customWidth="1"/>
    <col min="14098" max="14098" width="16" style="83" customWidth="1"/>
    <col min="14099" max="14099" width="1.42578125" style="83" customWidth="1"/>
    <col min="14100" max="14100" width="11.140625" style="83" customWidth="1"/>
    <col min="14101" max="14101" width="1.5703125" style="83" customWidth="1"/>
    <col min="14102" max="14102" width="14.42578125" style="83" bestFit="1" customWidth="1"/>
    <col min="14103" max="14103" width="1.5703125" style="83" customWidth="1"/>
    <col min="14104" max="14104" width="13.85546875" style="83" bestFit="1" customWidth="1"/>
    <col min="14105" max="14105" width="1.85546875" style="83" customWidth="1"/>
    <col min="14106" max="14106" width="11.5703125" style="83" bestFit="1" customWidth="1"/>
    <col min="14107" max="14107" width="1.42578125" style="83" customWidth="1"/>
    <col min="14108" max="14108" width="13.85546875" style="83" bestFit="1" customWidth="1"/>
    <col min="14109" max="14109" width="9.140625" style="83"/>
    <col min="14110" max="14110" width="11.85546875" style="83" bestFit="1" customWidth="1"/>
    <col min="14111" max="14339" width="9.140625" style="83"/>
    <col min="14340" max="14340" width="13.85546875" style="83" bestFit="1" customWidth="1"/>
    <col min="14341" max="14341" width="1.5703125" style="83" customWidth="1"/>
    <col min="14342" max="14342" width="14.140625" style="83" customWidth="1"/>
    <col min="14343" max="14343" width="1.85546875" style="83" customWidth="1"/>
    <col min="14344" max="14344" width="9.140625" style="83"/>
    <col min="14345" max="14345" width="1.140625" style="83" customWidth="1"/>
    <col min="14346" max="14346" width="9.140625" style="83"/>
    <col min="14347" max="14347" width="1.42578125" style="83" customWidth="1"/>
    <col min="14348" max="14348" width="9.140625" style="83"/>
    <col min="14349" max="14349" width="1.140625" style="83" customWidth="1"/>
    <col min="14350" max="14350" width="12.42578125" style="83" bestFit="1" customWidth="1"/>
    <col min="14351" max="14351" width="1.5703125" style="83" customWidth="1"/>
    <col min="14352" max="14352" width="15" style="83" customWidth="1"/>
    <col min="14353" max="14353" width="1.42578125" style="83" customWidth="1"/>
    <col min="14354" max="14354" width="16" style="83" customWidth="1"/>
    <col min="14355" max="14355" width="1.42578125" style="83" customWidth="1"/>
    <col min="14356" max="14356" width="11.140625" style="83" customWidth="1"/>
    <col min="14357" max="14357" width="1.5703125" style="83" customWidth="1"/>
    <col min="14358" max="14358" width="14.42578125" style="83" bestFit="1" customWidth="1"/>
    <col min="14359" max="14359" width="1.5703125" style="83" customWidth="1"/>
    <col min="14360" max="14360" width="13.85546875" style="83" bestFit="1" customWidth="1"/>
    <col min="14361" max="14361" width="1.85546875" style="83" customWidth="1"/>
    <col min="14362" max="14362" width="11.5703125" style="83" bestFit="1" customWidth="1"/>
    <col min="14363" max="14363" width="1.42578125" style="83" customWidth="1"/>
    <col min="14364" max="14364" width="13.85546875" style="83" bestFit="1" customWidth="1"/>
    <col min="14365" max="14365" width="9.140625" style="83"/>
    <col min="14366" max="14366" width="11.85546875" style="83" bestFit="1" customWidth="1"/>
    <col min="14367" max="14595" width="9.140625" style="83"/>
    <col min="14596" max="14596" width="13.85546875" style="83" bestFit="1" customWidth="1"/>
    <col min="14597" max="14597" width="1.5703125" style="83" customWidth="1"/>
    <col min="14598" max="14598" width="14.140625" style="83" customWidth="1"/>
    <col min="14599" max="14599" width="1.85546875" style="83" customWidth="1"/>
    <col min="14600" max="14600" width="9.140625" style="83"/>
    <col min="14601" max="14601" width="1.140625" style="83" customWidth="1"/>
    <col min="14602" max="14602" width="9.140625" style="83"/>
    <col min="14603" max="14603" width="1.42578125" style="83" customWidth="1"/>
    <col min="14604" max="14604" width="9.140625" style="83"/>
    <col min="14605" max="14605" width="1.140625" style="83" customWidth="1"/>
    <col min="14606" max="14606" width="12.42578125" style="83" bestFit="1" customWidth="1"/>
    <col min="14607" max="14607" width="1.5703125" style="83" customWidth="1"/>
    <col min="14608" max="14608" width="15" style="83" customWidth="1"/>
    <col min="14609" max="14609" width="1.42578125" style="83" customWidth="1"/>
    <col min="14610" max="14610" width="16" style="83" customWidth="1"/>
    <col min="14611" max="14611" width="1.42578125" style="83" customWidth="1"/>
    <col min="14612" max="14612" width="11.140625" style="83" customWidth="1"/>
    <col min="14613" max="14613" width="1.5703125" style="83" customWidth="1"/>
    <col min="14614" max="14614" width="14.42578125" style="83" bestFit="1" customWidth="1"/>
    <col min="14615" max="14615" width="1.5703125" style="83" customWidth="1"/>
    <col min="14616" max="14616" width="13.85546875" style="83" bestFit="1" customWidth="1"/>
    <col min="14617" max="14617" width="1.85546875" style="83" customWidth="1"/>
    <col min="14618" max="14618" width="11.5703125" style="83" bestFit="1" customWidth="1"/>
    <col min="14619" max="14619" width="1.42578125" style="83" customWidth="1"/>
    <col min="14620" max="14620" width="13.85546875" style="83" bestFit="1" customWidth="1"/>
    <col min="14621" max="14621" width="9.140625" style="83"/>
    <col min="14622" max="14622" width="11.85546875" style="83" bestFit="1" customWidth="1"/>
    <col min="14623" max="14851" width="9.140625" style="83"/>
    <col min="14852" max="14852" width="13.85546875" style="83" bestFit="1" customWidth="1"/>
    <col min="14853" max="14853" width="1.5703125" style="83" customWidth="1"/>
    <col min="14854" max="14854" width="14.140625" style="83" customWidth="1"/>
    <col min="14855" max="14855" width="1.85546875" style="83" customWidth="1"/>
    <col min="14856" max="14856" width="9.140625" style="83"/>
    <col min="14857" max="14857" width="1.140625" style="83" customWidth="1"/>
    <col min="14858" max="14858" width="9.140625" style="83"/>
    <col min="14859" max="14859" width="1.42578125" style="83" customWidth="1"/>
    <col min="14860" max="14860" width="9.140625" style="83"/>
    <col min="14861" max="14861" width="1.140625" style="83" customWidth="1"/>
    <col min="14862" max="14862" width="12.42578125" style="83" bestFit="1" customWidth="1"/>
    <col min="14863" max="14863" width="1.5703125" style="83" customWidth="1"/>
    <col min="14864" max="14864" width="15" style="83" customWidth="1"/>
    <col min="14865" max="14865" width="1.42578125" style="83" customWidth="1"/>
    <col min="14866" max="14866" width="16" style="83" customWidth="1"/>
    <col min="14867" max="14867" width="1.42578125" style="83" customWidth="1"/>
    <col min="14868" max="14868" width="11.140625" style="83" customWidth="1"/>
    <col min="14869" max="14869" width="1.5703125" style="83" customWidth="1"/>
    <col min="14870" max="14870" width="14.42578125" style="83" bestFit="1" customWidth="1"/>
    <col min="14871" max="14871" width="1.5703125" style="83" customWidth="1"/>
    <col min="14872" max="14872" width="13.85546875" style="83" bestFit="1" customWidth="1"/>
    <col min="14873" max="14873" width="1.85546875" style="83" customWidth="1"/>
    <col min="14874" max="14874" width="11.5703125" style="83" bestFit="1" customWidth="1"/>
    <col min="14875" max="14875" width="1.42578125" style="83" customWidth="1"/>
    <col min="14876" max="14876" width="13.85546875" style="83" bestFit="1" customWidth="1"/>
    <col min="14877" max="14877" width="9.140625" style="83"/>
    <col min="14878" max="14878" width="11.85546875" style="83" bestFit="1" customWidth="1"/>
    <col min="14879" max="15107" width="9.140625" style="83"/>
    <col min="15108" max="15108" width="13.85546875" style="83" bestFit="1" customWidth="1"/>
    <col min="15109" max="15109" width="1.5703125" style="83" customWidth="1"/>
    <col min="15110" max="15110" width="14.140625" style="83" customWidth="1"/>
    <col min="15111" max="15111" width="1.85546875" style="83" customWidth="1"/>
    <col min="15112" max="15112" width="9.140625" style="83"/>
    <col min="15113" max="15113" width="1.140625" style="83" customWidth="1"/>
    <col min="15114" max="15114" width="9.140625" style="83"/>
    <col min="15115" max="15115" width="1.42578125" style="83" customWidth="1"/>
    <col min="15116" max="15116" width="9.140625" style="83"/>
    <col min="15117" max="15117" width="1.140625" style="83" customWidth="1"/>
    <col min="15118" max="15118" width="12.42578125" style="83" bestFit="1" customWidth="1"/>
    <col min="15119" max="15119" width="1.5703125" style="83" customWidth="1"/>
    <col min="15120" max="15120" width="15" style="83" customWidth="1"/>
    <col min="15121" max="15121" width="1.42578125" style="83" customWidth="1"/>
    <col min="15122" max="15122" width="16" style="83" customWidth="1"/>
    <col min="15123" max="15123" width="1.42578125" style="83" customWidth="1"/>
    <col min="15124" max="15124" width="11.140625" style="83" customWidth="1"/>
    <col min="15125" max="15125" width="1.5703125" style="83" customWidth="1"/>
    <col min="15126" max="15126" width="14.42578125" style="83" bestFit="1" customWidth="1"/>
    <col min="15127" max="15127" width="1.5703125" style="83" customWidth="1"/>
    <col min="15128" max="15128" width="13.85546875" style="83" bestFit="1" customWidth="1"/>
    <col min="15129" max="15129" width="1.85546875" style="83" customWidth="1"/>
    <col min="15130" max="15130" width="11.5703125" style="83" bestFit="1" customWidth="1"/>
    <col min="15131" max="15131" width="1.42578125" style="83" customWidth="1"/>
    <col min="15132" max="15132" width="13.85546875" style="83" bestFit="1" customWidth="1"/>
    <col min="15133" max="15133" width="9.140625" style="83"/>
    <col min="15134" max="15134" width="11.85546875" style="83" bestFit="1" customWidth="1"/>
    <col min="15135" max="15363" width="9.140625" style="83"/>
    <col min="15364" max="15364" width="13.85546875" style="83" bestFit="1" customWidth="1"/>
    <col min="15365" max="15365" width="1.5703125" style="83" customWidth="1"/>
    <col min="15366" max="15366" width="14.140625" style="83" customWidth="1"/>
    <col min="15367" max="15367" width="1.85546875" style="83" customWidth="1"/>
    <col min="15368" max="15368" width="9.140625" style="83"/>
    <col min="15369" max="15369" width="1.140625" style="83" customWidth="1"/>
    <col min="15370" max="15370" width="9.140625" style="83"/>
    <col min="15371" max="15371" width="1.42578125" style="83" customWidth="1"/>
    <col min="15372" max="15372" width="9.140625" style="83"/>
    <col min="15373" max="15373" width="1.140625" style="83" customWidth="1"/>
    <col min="15374" max="15374" width="12.42578125" style="83" bestFit="1" customWidth="1"/>
    <col min="15375" max="15375" width="1.5703125" style="83" customWidth="1"/>
    <col min="15376" max="15376" width="15" style="83" customWidth="1"/>
    <col min="15377" max="15377" width="1.42578125" style="83" customWidth="1"/>
    <col min="15378" max="15378" width="16" style="83" customWidth="1"/>
    <col min="15379" max="15379" width="1.42578125" style="83" customWidth="1"/>
    <col min="15380" max="15380" width="11.140625" style="83" customWidth="1"/>
    <col min="15381" max="15381" width="1.5703125" style="83" customWidth="1"/>
    <col min="15382" max="15382" width="14.42578125" style="83" bestFit="1" customWidth="1"/>
    <col min="15383" max="15383" width="1.5703125" style="83" customWidth="1"/>
    <col min="15384" max="15384" width="13.85546875" style="83" bestFit="1" customWidth="1"/>
    <col min="15385" max="15385" width="1.85546875" style="83" customWidth="1"/>
    <col min="15386" max="15386" width="11.5703125" style="83" bestFit="1" customWidth="1"/>
    <col min="15387" max="15387" width="1.42578125" style="83" customWidth="1"/>
    <col min="15388" max="15388" width="13.85546875" style="83" bestFit="1" customWidth="1"/>
    <col min="15389" max="15389" width="9.140625" style="83"/>
    <col min="15390" max="15390" width="11.85546875" style="83" bestFit="1" customWidth="1"/>
    <col min="15391" max="15619" width="9.140625" style="83"/>
    <col min="15620" max="15620" width="13.85546875" style="83" bestFit="1" customWidth="1"/>
    <col min="15621" max="15621" width="1.5703125" style="83" customWidth="1"/>
    <col min="15622" max="15622" width="14.140625" style="83" customWidth="1"/>
    <col min="15623" max="15623" width="1.85546875" style="83" customWidth="1"/>
    <col min="15624" max="15624" width="9.140625" style="83"/>
    <col min="15625" max="15625" width="1.140625" style="83" customWidth="1"/>
    <col min="15626" max="15626" width="9.140625" style="83"/>
    <col min="15627" max="15627" width="1.42578125" style="83" customWidth="1"/>
    <col min="15628" max="15628" width="9.140625" style="83"/>
    <col min="15629" max="15629" width="1.140625" style="83" customWidth="1"/>
    <col min="15630" max="15630" width="12.42578125" style="83" bestFit="1" customWidth="1"/>
    <col min="15631" max="15631" width="1.5703125" style="83" customWidth="1"/>
    <col min="15632" max="15632" width="15" style="83" customWidth="1"/>
    <col min="15633" max="15633" width="1.42578125" style="83" customWidth="1"/>
    <col min="15634" max="15634" width="16" style="83" customWidth="1"/>
    <col min="15635" max="15635" width="1.42578125" style="83" customWidth="1"/>
    <col min="15636" max="15636" width="11.140625" style="83" customWidth="1"/>
    <col min="15637" max="15637" width="1.5703125" style="83" customWidth="1"/>
    <col min="15638" max="15638" width="14.42578125" style="83" bestFit="1" customWidth="1"/>
    <col min="15639" max="15639" width="1.5703125" style="83" customWidth="1"/>
    <col min="15640" max="15640" width="13.85546875" style="83" bestFit="1" customWidth="1"/>
    <col min="15641" max="15641" width="1.85546875" style="83" customWidth="1"/>
    <col min="15642" max="15642" width="11.5703125" style="83" bestFit="1" customWidth="1"/>
    <col min="15643" max="15643" width="1.42578125" style="83" customWidth="1"/>
    <col min="15644" max="15644" width="13.85546875" style="83" bestFit="1" customWidth="1"/>
    <col min="15645" max="15645" width="9.140625" style="83"/>
    <col min="15646" max="15646" width="11.85546875" style="83" bestFit="1" customWidth="1"/>
    <col min="15647" max="15875" width="9.140625" style="83"/>
    <col min="15876" max="15876" width="13.85546875" style="83" bestFit="1" customWidth="1"/>
    <col min="15877" max="15877" width="1.5703125" style="83" customWidth="1"/>
    <col min="15878" max="15878" width="14.140625" style="83" customWidth="1"/>
    <col min="15879" max="15879" width="1.85546875" style="83" customWidth="1"/>
    <col min="15880" max="15880" width="9.140625" style="83"/>
    <col min="15881" max="15881" width="1.140625" style="83" customWidth="1"/>
    <col min="15882" max="15882" width="9.140625" style="83"/>
    <col min="15883" max="15883" width="1.42578125" style="83" customWidth="1"/>
    <col min="15884" max="15884" width="9.140625" style="83"/>
    <col min="15885" max="15885" width="1.140625" style="83" customWidth="1"/>
    <col min="15886" max="15886" width="12.42578125" style="83" bestFit="1" customWidth="1"/>
    <col min="15887" max="15887" width="1.5703125" style="83" customWidth="1"/>
    <col min="15888" max="15888" width="15" style="83" customWidth="1"/>
    <col min="15889" max="15889" width="1.42578125" style="83" customWidth="1"/>
    <col min="15890" max="15890" width="16" style="83" customWidth="1"/>
    <col min="15891" max="15891" width="1.42578125" style="83" customWidth="1"/>
    <col min="15892" max="15892" width="11.140625" style="83" customWidth="1"/>
    <col min="15893" max="15893" width="1.5703125" style="83" customWidth="1"/>
    <col min="15894" max="15894" width="14.42578125" style="83" bestFit="1" customWidth="1"/>
    <col min="15895" max="15895" width="1.5703125" style="83" customWidth="1"/>
    <col min="15896" max="15896" width="13.85546875" style="83" bestFit="1" customWidth="1"/>
    <col min="15897" max="15897" width="1.85546875" style="83" customWidth="1"/>
    <col min="15898" max="15898" width="11.5703125" style="83" bestFit="1" customWidth="1"/>
    <col min="15899" max="15899" width="1.42578125" style="83" customWidth="1"/>
    <col min="15900" max="15900" width="13.85546875" style="83" bestFit="1" customWidth="1"/>
    <col min="15901" max="15901" width="9.140625" style="83"/>
    <col min="15902" max="15902" width="11.85546875" style="83" bestFit="1" customWidth="1"/>
    <col min="15903" max="16131" width="9.140625" style="83"/>
    <col min="16132" max="16132" width="13.85546875" style="83" bestFit="1" customWidth="1"/>
    <col min="16133" max="16133" width="1.5703125" style="83" customWidth="1"/>
    <col min="16134" max="16134" width="14.140625" style="83" customWidth="1"/>
    <col min="16135" max="16135" width="1.85546875" style="83" customWidth="1"/>
    <col min="16136" max="16136" width="9.140625" style="83"/>
    <col min="16137" max="16137" width="1.140625" style="83" customWidth="1"/>
    <col min="16138" max="16138" width="9.140625" style="83"/>
    <col min="16139" max="16139" width="1.42578125" style="83" customWidth="1"/>
    <col min="16140" max="16140" width="9.140625" style="83"/>
    <col min="16141" max="16141" width="1.140625" style="83" customWidth="1"/>
    <col min="16142" max="16142" width="12.42578125" style="83" bestFit="1" customWidth="1"/>
    <col min="16143" max="16143" width="1.5703125" style="83" customWidth="1"/>
    <col min="16144" max="16144" width="15" style="83" customWidth="1"/>
    <col min="16145" max="16145" width="1.42578125" style="83" customWidth="1"/>
    <col min="16146" max="16146" width="16" style="83" customWidth="1"/>
    <col min="16147" max="16147" width="1.42578125" style="83" customWidth="1"/>
    <col min="16148" max="16148" width="11.140625" style="83" customWidth="1"/>
    <col min="16149" max="16149" width="1.5703125" style="83" customWidth="1"/>
    <col min="16150" max="16150" width="14.42578125" style="83" bestFit="1" customWidth="1"/>
    <col min="16151" max="16151" width="1.5703125" style="83" customWidth="1"/>
    <col min="16152" max="16152" width="13.85546875" style="83" bestFit="1" customWidth="1"/>
    <col min="16153" max="16153" width="1.85546875" style="83" customWidth="1"/>
    <col min="16154" max="16154" width="11.5703125" style="83" bestFit="1" customWidth="1"/>
    <col min="16155" max="16155" width="1.42578125" style="83" customWidth="1"/>
    <col min="16156" max="16156" width="13.85546875" style="83" bestFit="1" customWidth="1"/>
    <col min="16157" max="16157" width="9.140625" style="83"/>
    <col min="16158" max="16158" width="11.85546875" style="83" bestFit="1" customWidth="1"/>
    <col min="16159" max="16384" width="9.140625" style="83"/>
  </cols>
  <sheetData>
    <row r="1" spans="1:31" s="82" customFormat="1" ht="18" x14ac:dyDescent="0.5">
      <c r="Z1" s="172" t="s">
        <v>148</v>
      </c>
      <c r="AA1" s="172"/>
      <c r="AB1" s="172"/>
    </row>
    <row r="2" spans="1:31" s="82" customFormat="1" ht="18" x14ac:dyDescent="0.5">
      <c r="A2" s="165" t="s">
        <v>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</row>
    <row r="3" spans="1:31" s="82" customFormat="1" ht="18" x14ac:dyDescent="0.5">
      <c r="A3" s="165" t="s">
        <v>68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</row>
    <row r="4" spans="1:31" s="82" customFormat="1" ht="18" x14ac:dyDescent="0.5">
      <c r="A4" s="165" t="s">
        <v>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</row>
    <row r="5" spans="1:31" s="82" customFormat="1" ht="18" x14ac:dyDescent="0.5">
      <c r="A5" s="165" t="s">
        <v>238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</row>
    <row r="6" spans="1:31" s="82" customFormat="1" ht="18" x14ac:dyDescent="0.5">
      <c r="A6" s="1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31" s="82" customFormat="1" ht="17.25" customHeight="1" x14ac:dyDescent="0.5">
      <c r="A7" s="1"/>
      <c r="B7" s="88"/>
      <c r="C7" s="88"/>
      <c r="D7" s="173" t="s">
        <v>2</v>
      </c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</row>
    <row r="8" spans="1:31" s="82" customFormat="1" ht="18" x14ac:dyDescent="0.5">
      <c r="D8" s="3"/>
      <c r="E8" s="3"/>
      <c r="F8" s="3"/>
      <c r="G8" s="3"/>
      <c r="H8" s="3"/>
      <c r="I8" s="3"/>
      <c r="J8" s="4" t="s">
        <v>69</v>
      </c>
      <c r="K8" s="5"/>
      <c r="L8" s="5" t="s">
        <v>70</v>
      </c>
      <c r="M8" s="5"/>
      <c r="N8" s="169" t="s">
        <v>71</v>
      </c>
      <c r="O8" s="169"/>
      <c r="P8" s="169"/>
      <c r="Q8" s="6"/>
      <c r="R8" s="171" t="s">
        <v>62</v>
      </c>
      <c r="S8" s="171"/>
      <c r="T8" s="171"/>
      <c r="U8" s="171"/>
      <c r="V8" s="171"/>
      <c r="W8" s="6"/>
      <c r="X8" s="34"/>
      <c r="Y8" s="34"/>
      <c r="Z8" s="34" t="s">
        <v>72</v>
      </c>
    </row>
    <row r="9" spans="1:31" s="82" customFormat="1" ht="18" x14ac:dyDescent="0.5">
      <c r="D9" s="3"/>
      <c r="E9" s="3"/>
      <c r="F9" s="5" t="s">
        <v>73</v>
      </c>
      <c r="G9" s="3"/>
      <c r="H9" s="5"/>
      <c r="I9" s="3"/>
      <c r="J9" s="4"/>
      <c r="K9" s="5"/>
      <c r="L9" s="5"/>
      <c r="M9" s="5"/>
      <c r="N9" s="6"/>
      <c r="O9" s="6"/>
      <c r="P9" s="6"/>
      <c r="Q9" s="6"/>
      <c r="R9" s="5" t="s">
        <v>74</v>
      </c>
      <c r="S9" s="6"/>
      <c r="T9" s="35" t="s">
        <v>75</v>
      </c>
      <c r="U9" s="6"/>
      <c r="V9" s="36" t="s">
        <v>76</v>
      </c>
      <c r="W9" s="6"/>
      <c r="X9" s="6" t="s">
        <v>77</v>
      </c>
      <c r="Y9" s="6"/>
      <c r="Z9" s="6" t="s">
        <v>78</v>
      </c>
    </row>
    <row r="10" spans="1:31" s="82" customFormat="1" ht="18" x14ac:dyDescent="0.5">
      <c r="D10" s="10" t="s">
        <v>79</v>
      </c>
      <c r="E10" s="10"/>
      <c r="F10" s="5" t="s">
        <v>80</v>
      </c>
      <c r="G10" s="10"/>
      <c r="H10" s="5" t="s">
        <v>70</v>
      </c>
      <c r="I10" s="5"/>
      <c r="J10" s="11" t="s">
        <v>81</v>
      </c>
      <c r="K10" s="5"/>
      <c r="L10" s="5" t="s">
        <v>82</v>
      </c>
      <c r="M10" s="5"/>
      <c r="N10" s="37" t="s">
        <v>83</v>
      </c>
      <c r="O10" s="13"/>
      <c r="P10" s="12"/>
      <c r="Q10" s="12"/>
      <c r="R10" s="85" t="s">
        <v>84</v>
      </c>
      <c r="S10" s="5"/>
      <c r="T10" s="38" t="s">
        <v>85</v>
      </c>
      <c r="U10" s="5"/>
      <c r="V10" s="5" t="s">
        <v>86</v>
      </c>
      <c r="W10" s="12"/>
      <c r="X10" s="6" t="s">
        <v>87</v>
      </c>
      <c r="Y10" s="6"/>
      <c r="Z10" s="6" t="s">
        <v>88</v>
      </c>
    </row>
    <row r="11" spans="1:31" s="82" customFormat="1" ht="18" x14ac:dyDescent="0.5">
      <c r="B11" s="86" t="s">
        <v>4</v>
      </c>
      <c r="D11" s="15" t="s">
        <v>89</v>
      </c>
      <c r="E11" s="16"/>
      <c r="F11" s="2" t="s">
        <v>90</v>
      </c>
      <c r="G11" s="16"/>
      <c r="H11" s="2" t="s">
        <v>82</v>
      </c>
      <c r="I11" s="17"/>
      <c r="J11" s="18" t="s">
        <v>91</v>
      </c>
      <c r="K11" s="17"/>
      <c r="L11" s="2"/>
      <c r="M11" s="17"/>
      <c r="N11" s="9" t="s">
        <v>92</v>
      </c>
      <c r="O11" s="13"/>
      <c r="P11" s="8" t="s">
        <v>61</v>
      </c>
      <c r="Q11" s="6"/>
      <c r="R11" s="2" t="s">
        <v>93</v>
      </c>
      <c r="S11" s="17"/>
      <c r="T11" s="39" t="s">
        <v>94</v>
      </c>
      <c r="U11" s="17"/>
      <c r="V11" s="2" t="s">
        <v>54</v>
      </c>
      <c r="W11" s="6"/>
      <c r="X11" s="8"/>
      <c r="Y11" s="6"/>
      <c r="Z11" s="8" t="s">
        <v>95</v>
      </c>
      <c r="AB11" s="86" t="s">
        <v>96</v>
      </c>
      <c r="AE11" s="17"/>
    </row>
    <row r="12" spans="1:31" s="82" customFormat="1" ht="18" x14ac:dyDescent="0.5">
      <c r="C12" s="17"/>
      <c r="N12" s="6"/>
      <c r="O12" s="17"/>
      <c r="P12" s="20"/>
      <c r="Q12" s="20"/>
      <c r="R12" s="20"/>
      <c r="S12" s="20"/>
      <c r="T12" s="20"/>
      <c r="U12" s="20"/>
      <c r="V12" s="20"/>
      <c r="W12" s="20"/>
      <c r="X12" s="20"/>
      <c r="Y12" s="16"/>
      <c r="Z12" s="16"/>
      <c r="AB12" s="20"/>
    </row>
    <row r="13" spans="1:31" s="82" customFormat="1" ht="18" x14ac:dyDescent="0.5">
      <c r="A13" s="82" t="s">
        <v>97</v>
      </c>
      <c r="D13" s="21">
        <v>1164401069.76</v>
      </c>
      <c r="E13" s="21"/>
      <c r="F13" s="21">
        <v>688264273.17000008</v>
      </c>
      <c r="G13" s="21"/>
      <c r="H13" s="21">
        <v>0</v>
      </c>
      <c r="I13" s="21"/>
      <c r="J13" s="21">
        <v>0</v>
      </c>
      <c r="K13" s="21"/>
      <c r="L13" s="21">
        <v>0</v>
      </c>
      <c r="M13" s="21"/>
      <c r="N13" s="21">
        <v>107803033.52</v>
      </c>
      <c r="O13" s="21"/>
      <c r="P13" s="21">
        <v>904903721.63999999</v>
      </c>
      <c r="Q13" s="21"/>
      <c r="R13" s="21">
        <v>7757018.6100000003</v>
      </c>
      <c r="S13" s="21"/>
      <c r="T13" s="21">
        <v>0</v>
      </c>
      <c r="U13" s="21"/>
      <c r="V13" s="21">
        <f>+T13+R13</f>
        <v>7757018.6100000003</v>
      </c>
      <c r="W13" s="21"/>
      <c r="X13" s="21">
        <f>SUM(D13:P13)+V13</f>
        <v>2873129116.7000003</v>
      </c>
      <c r="Y13" s="21"/>
      <c r="Z13" s="21">
        <v>62559877.350000001</v>
      </c>
      <c r="AA13" s="89"/>
      <c r="AB13" s="21">
        <f>+X13+Z13</f>
        <v>2935688994.0500002</v>
      </c>
    </row>
    <row r="14" spans="1:31" s="82" customFormat="1" ht="8.25" customHeight="1" x14ac:dyDescent="0.5"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3"/>
      <c r="AB14" s="21"/>
    </row>
    <row r="15" spans="1:31" s="82" customFormat="1" ht="18" x14ac:dyDescent="0.5">
      <c r="A15" s="82" t="s">
        <v>98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3"/>
      <c r="AB15" s="21"/>
    </row>
    <row r="16" spans="1:31" s="82" customFormat="1" ht="18" x14ac:dyDescent="0.5">
      <c r="A16" s="82" t="s">
        <v>99</v>
      </c>
      <c r="B16" s="85">
        <v>23</v>
      </c>
      <c r="D16" s="21">
        <v>185701489.12</v>
      </c>
      <c r="E16" s="21"/>
      <c r="F16" s="21">
        <v>656640465.54999995</v>
      </c>
      <c r="G16" s="21"/>
      <c r="H16" s="21">
        <v>0</v>
      </c>
      <c r="I16" s="21"/>
      <c r="J16" s="21"/>
      <c r="K16" s="21"/>
      <c r="L16" s="21"/>
      <c r="M16" s="21"/>
      <c r="N16" s="21">
        <v>0</v>
      </c>
      <c r="O16" s="3"/>
      <c r="P16" s="21">
        <v>0</v>
      </c>
      <c r="Q16" s="21"/>
      <c r="R16" s="21">
        <v>0</v>
      </c>
      <c r="S16" s="21"/>
      <c r="T16" s="21">
        <v>0</v>
      </c>
      <c r="U16" s="21"/>
      <c r="V16" s="21">
        <f>+T16+R16</f>
        <v>0</v>
      </c>
      <c r="W16" s="21"/>
      <c r="X16" s="21">
        <f>SUM(D16:P16)+V16</f>
        <v>842341954.66999996</v>
      </c>
      <c r="Y16" s="21"/>
      <c r="Z16" s="21">
        <v>0</v>
      </c>
      <c r="AA16" s="3"/>
      <c r="AB16" s="21">
        <f>+X16+Z16</f>
        <v>842341954.66999996</v>
      </c>
    </row>
    <row r="17" spans="1:30" s="82" customFormat="1" ht="18" x14ac:dyDescent="0.4">
      <c r="A17" s="82" t="s">
        <v>100</v>
      </c>
      <c r="B17" s="85">
        <v>26</v>
      </c>
      <c r="D17" s="21">
        <v>0</v>
      </c>
      <c r="E17" s="21"/>
      <c r="F17" s="21">
        <v>0</v>
      </c>
      <c r="G17" s="21"/>
      <c r="H17" s="21">
        <v>0</v>
      </c>
      <c r="I17" s="21"/>
      <c r="J17" s="21"/>
      <c r="K17" s="21"/>
      <c r="L17" s="21"/>
      <c r="M17" s="21"/>
      <c r="N17" s="21">
        <v>0</v>
      </c>
      <c r="O17" s="3"/>
      <c r="P17" s="65">
        <v>-247731674.69</v>
      </c>
      <c r="Q17" s="21"/>
      <c r="R17" s="21">
        <v>0</v>
      </c>
      <c r="S17" s="21"/>
      <c r="T17" s="21">
        <v>0</v>
      </c>
      <c r="U17" s="21"/>
      <c r="V17" s="21">
        <f>+T17+R17</f>
        <v>0</v>
      </c>
      <c r="W17" s="21"/>
      <c r="X17" s="21">
        <f>SUM(D17:P17)+V17</f>
        <v>-247731674.69</v>
      </c>
      <c r="Y17" s="21"/>
      <c r="Z17" s="21">
        <v>0</v>
      </c>
      <c r="AA17" s="3"/>
      <c r="AB17" s="21">
        <f>+X17+Z17</f>
        <v>-247731674.69</v>
      </c>
    </row>
    <row r="18" spans="1:30" s="82" customFormat="1" ht="18" x14ac:dyDescent="0.5">
      <c r="A18" s="82" t="s">
        <v>101</v>
      </c>
      <c r="B18" s="85"/>
      <c r="D18" s="21">
        <v>0</v>
      </c>
      <c r="E18" s="21"/>
      <c r="F18" s="21">
        <v>0</v>
      </c>
      <c r="G18" s="21"/>
      <c r="H18" s="21">
        <v>0</v>
      </c>
      <c r="I18" s="21"/>
      <c r="J18" s="21"/>
      <c r="K18" s="21"/>
      <c r="L18" s="21"/>
      <c r="M18" s="21"/>
      <c r="N18" s="21">
        <v>4149128.17</v>
      </c>
      <c r="O18" s="3"/>
      <c r="P18" s="21">
        <f>-N18</f>
        <v>-4149128.17</v>
      </c>
      <c r="Q18" s="21"/>
      <c r="R18" s="21">
        <v>0</v>
      </c>
      <c r="S18" s="21"/>
      <c r="T18" s="21">
        <v>0</v>
      </c>
      <c r="U18" s="21"/>
      <c r="V18" s="21">
        <f>+T18+R18</f>
        <v>0</v>
      </c>
      <c r="W18" s="21"/>
      <c r="X18" s="21">
        <f>SUM(D18:P18)+V18</f>
        <v>0</v>
      </c>
      <c r="Y18" s="21"/>
      <c r="Z18" s="21">
        <v>0</v>
      </c>
      <c r="AA18" s="3"/>
      <c r="AB18" s="21">
        <f>+X18+Z18</f>
        <v>0</v>
      </c>
    </row>
    <row r="19" spans="1:30" s="82" customFormat="1" ht="18" x14ac:dyDescent="0.4">
      <c r="A19" s="82" t="s">
        <v>214</v>
      </c>
      <c r="B19" s="85"/>
      <c r="D19" s="21">
        <v>0</v>
      </c>
      <c r="E19" s="21"/>
      <c r="F19" s="21">
        <v>0</v>
      </c>
      <c r="G19" s="21"/>
      <c r="H19" s="21">
        <v>0</v>
      </c>
      <c r="I19" s="21"/>
      <c r="J19" s="21"/>
      <c r="K19" s="21"/>
      <c r="L19" s="21"/>
      <c r="M19" s="21"/>
      <c r="N19" s="21">
        <v>0</v>
      </c>
      <c r="O19" s="21"/>
      <c r="P19" s="65">
        <v>104916093.19</v>
      </c>
      <c r="Q19" s="21"/>
      <c r="R19" s="21">
        <v>-14862116.84</v>
      </c>
      <c r="S19" s="21"/>
      <c r="T19" s="21">
        <v>0</v>
      </c>
      <c r="U19" s="21"/>
      <c r="V19" s="21">
        <f>+T19+R19</f>
        <v>-14862116.84</v>
      </c>
      <c r="W19" s="21"/>
      <c r="X19" s="21">
        <f>SUM(D19:P19)+V19</f>
        <v>90053976.349999994</v>
      </c>
      <c r="Y19" s="21"/>
      <c r="Z19" s="21">
        <v>-300119.84000000003</v>
      </c>
      <c r="AA19" s="89"/>
      <c r="AB19" s="21">
        <f>+X19+Z19</f>
        <v>89753856.50999999</v>
      </c>
    </row>
    <row r="20" spans="1:30" s="82" customFormat="1" ht="9" customHeight="1" x14ac:dyDescent="0.5">
      <c r="B20" s="85"/>
      <c r="D20" s="22"/>
      <c r="E20" s="21"/>
      <c r="F20" s="22"/>
      <c r="G20" s="89"/>
      <c r="H20" s="22"/>
      <c r="I20" s="21"/>
      <c r="J20" s="22"/>
      <c r="K20" s="21"/>
      <c r="L20" s="22"/>
      <c r="M20" s="21"/>
      <c r="N20" s="22"/>
      <c r="O20" s="94"/>
      <c r="P20" s="22"/>
      <c r="Q20" s="21"/>
      <c r="R20" s="22"/>
      <c r="S20" s="21"/>
      <c r="T20" s="22"/>
      <c r="U20" s="21"/>
      <c r="V20" s="22"/>
      <c r="W20" s="21"/>
      <c r="X20" s="22"/>
      <c r="Y20" s="21"/>
      <c r="Z20" s="22"/>
      <c r="AA20" s="21"/>
      <c r="AB20" s="22"/>
    </row>
    <row r="21" spans="1:30" s="82" customFormat="1" ht="18.75" thickBot="1" x14ac:dyDescent="0.55000000000000004">
      <c r="A21" s="82" t="s">
        <v>239</v>
      </c>
      <c r="D21" s="23">
        <f>SUM(D13:D20)</f>
        <v>1350102558.8800001</v>
      </c>
      <c r="E21" s="21"/>
      <c r="F21" s="23">
        <f>SUM(F13:F20)</f>
        <v>1344904738.72</v>
      </c>
      <c r="G21" s="3"/>
      <c r="H21" s="23">
        <f>SUM(H13:H20)</f>
        <v>0</v>
      </c>
      <c r="I21" s="21"/>
      <c r="J21" s="23">
        <f>SUM(J13:J20)</f>
        <v>0</v>
      </c>
      <c r="K21" s="21"/>
      <c r="L21" s="23">
        <f>SUM(L13:L20)</f>
        <v>0</v>
      </c>
      <c r="M21" s="21"/>
      <c r="N21" s="23">
        <f>SUM(N13:N20)</f>
        <v>111952161.69</v>
      </c>
      <c r="O21" s="3"/>
      <c r="P21" s="23">
        <f>SUM(P13:P20)</f>
        <v>757939011.97000003</v>
      </c>
      <c r="Q21" s="21"/>
      <c r="R21" s="23">
        <f>SUM(R13:R20)</f>
        <v>-7105098.2299999995</v>
      </c>
      <c r="S21" s="21"/>
      <c r="T21" s="23">
        <f>SUM(T13:T20)</f>
        <v>0</v>
      </c>
      <c r="U21" s="21"/>
      <c r="V21" s="23">
        <f>SUM(V13:V20)</f>
        <v>-7105098.2299999995</v>
      </c>
      <c r="W21" s="21"/>
      <c r="X21" s="23">
        <f>SUM(X13:X20)</f>
        <v>3557793373.0300002</v>
      </c>
      <c r="Y21" s="21"/>
      <c r="Z21" s="23">
        <f>SUM(Z13:Z20)</f>
        <v>62259757.509999998</v>
      </c>
      <c r="AA21" s="89"/>
      <c r="AB21" s="23">
        <f>SUM(AB13:AB20)</f>
        <v>3620053130.54</v>
      </c>
      <c r="AD21" s="82" t="s">
        <v>114</v>
      </c>
    </row>
    <row r="22" spans="1:30" s="82" customFormat="1" ht="18.75" thickTop="1" x14ac:dyDescent="0.5">
      <c r="A22" s="11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21"/>
      <c r="Y22" s="89"/>
      <c r="Z22" s="89"/>
      <c r="AA22" s="89"/>
      <c r="AB22" s="89"/>
    </row>
    <row r="23" spans="1:30" s="82" customFormat="1" ht="18" x14ac:dyDescent="0.5">
      <c r="A23" s="82" t="s">
        <v>102</v>
      </c>
      <c r="D23" s="21">
        <v>1350102558.8800001</v>
      </c>
      <c r="E23" s="21"/>
      <c r="F23" s="21">
        <v>1344904738.72</v>
      </c>
      <c r="G23" s="21"/>
      <c r="H23" s="21">
        <v>0</v>
      </c>
      <c r="I23" s="21"/>
      <c r="J23" s="21">
        <v>0</v>
      </c>
      <c r="K23" s="21"/>
      <c r="L23" s="21">
        <v>0</v>
      </c>
      <c r="M23" s="21"/>
      <c r="N23" s="21">
        <v>111952161.69</v>
      </c>
      <c r="O23" s="21"/>
      <c r="P23" s="21">
        <v>822100957.76000011</v>
      </c>
      <c r="Q23" s="21"/>
      <c r="R23" s="21">
        <v>6366700.7300000004</v>
      </c>
      <c r="S23" s="21"/>
      <c r="T23" s="21">
        <v>0</v>
      </c>
      <c r="U23" s="21"/>
      <c r="V23" s="21">
        <f>+T23+R23</f>
        <v>6366700.7300000004</v>
      </c>
      <c r="W23" s="21"/>
      <c r="X23" s="21">
        <f>SUM(D23:P23)+V23</f>
        <v>3635427117.7800007</v>
      </c>
      <c r="Y23" s="21"/>
      <c r="Z23" s="21">
        <v>62140406.899999999</v>
      </c>
      <c r="AA23" s="89"/>
      <c r="AB23" s="21">
        <f>+X23+Z23</f>
        <v>3697567524.6800008</v>
      </c>
      <c r="AD23" s="119">
        <f>'งบฐานะการเงิน Q3_68'!H120-เปลี่ยนแปลงรวม!AB23</f>
        <v>0</v>
      </c>
    </row>
    <row r="24" spans="1:30" s="82" customFormat="1" ht="7.5" customHeight="1" x14ac:dyDescent="0.5"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3"/>
      <c r="AB24" s="21"/>
    </row>
    <row r="25" spans="1:30" s="82" customFormat="1" ht="18" x14ac:dyDescent="0.5">
      <c r="A25" s="82" t="s">
        <v>98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3"/>
      <c r="AB25" s="21"/>
    </row>
    <row r="26" spans="1:30" s="82" customFormat="1" ht="18" x14ac:dyDescent="0.5">
      <c r="A26" s="82" t="s">
        <v>100</v>
      </c>
      <c r="B26" s="85">
        <v>26</v>
      </c>
      <c r="D26" s="21">
        <v>0</v>
      </c>
      <c r="E26" s="21"/>
      <c r="F26" s="21">
        <v>0</v>
      </c>
      <c r="G26" s="21"/>
      <c r="H26" s="21">
        <v>0</v>
      </c>
      <c r="I26" s="21"/>
      <c r="J26" s="21"/>
      <c r="K26" s="21"/>
      <c r="L26" s="21"/>
      <c r="M26" s="21"/>
      <c r="N26" s="21">
        <v>0</v>
      </c>
      <c r="O26" s="3"/>
      <c r="P26" s="21">
        <v>-243009227.69999999</v>
      </c>
      <c r="Q26" s="21"/>
      <c r="R26" s="21">
        <v>0</v>
      </c>
      <c r="S26" s="21"/>
      <c r="T26" s="21">
        <v>0</v>
      </c>
      <c r="U26" s="21"/>
      <c r="V26" s="21">
        <f>+T26+R26</f>
        <v>0</v>
      </c>
      <c r="W26" s="21"/>
      <c r="X26" s="21">
        <f>SUM(D26:P26)+V26</f>
        <v>-243009227.69999999</v>
      </c>
      <c r="Y26" s="21"/>
      <c r="Z26" s="21">
        <v>0</v>
      </c>
      <c r="AA26" s="3"/>
      <c r="AB26" s="21">
        <f>+X26+Z26</f>
        <v>-243009227.69999999</v>
      </c>
    </row>
    <row r="27" spans="1:30" s="82" customFormat="1" ht="18" x14ac:dyDescent="0.5">
      <c r="A27" s="82" t="s">
        <v>214</v>
      </c>
      <c r="B27" s="85"/>
      <c r="D27" s="21">
        <v>0</v>
      </c>
      <c r="E27" s="21"/>
      <c r="F27" s="21">
        <v>0</v>
      </c>
      <c r="G27" s="21"/>
      <c r="H27" s="21">
        <v>0</v>
      </c>
      <c r="I27" s="21"/>
      <c r="J27" s="21"/>
      <c r="K27" s="21"/>
      <c r="L27" s="21"/>
      <c r="M27" s="21"/>
      <c r="N27" s="21">
        <v>0</v>
      </c>
      <c r="O27" s="21"/>
      <c r="P27" s="21">
        <f>'งบกำไรขาดทุน Q3_68'!F135</f>
        <v>-425545296.8499999</v>
      </c>
      <c r="Q27" s="21"/>
      <c r="R27" s="21">
        <f>'งบกำไรขาดทุน Q3_68'!F167</f>
        <v>-31246618.859999999</v>
      </c>
      <c r="S27" s="21"/>
      <c r="T27" s="21">
        <f>-T29</f>
        <v>-2765954.4</v>
      </c>
      <c r="U27" s="21"/>
      <c r="V27" s="21">
        <f>+T27+R27</f>
        <v>-34012573.259999998</v>
      </c>
      <c r="W27" s="21"/>
      <c r="X27" s="21">
        <f>SUM(D27:P27)+V27</f>
        <v>-459557870.1099999</v>
      </c>
      <c r="Y27" s="21"/>
      <c r="Z27" s="21">
        <f>'งบกำไรขาดทุน Q3_68'!F178</f>
        <v>-303213.93</v>
      </c>
      <c r="AA27" s="21"/>
      <c r="AB27" s="21">
        <f>+X27+Z27</f>
        <v>-459861084.0399999</v>
      </c>
    </row>
    <row r="28" spans="1:30" s="82" customFormat="1" ht="18" x14ac:dyDescent="0.5">
      <c r="A28" s="82" t="s">
        <v>103</v>
      </c>
      <c r="B28" s="85"/>
      <c r="D28" s="21"/>
      <c r="E28" s="21"/>
      <c r="F28" s="21"/>
      <c r="G28" s="3"/>
      <c r="H28" s="21"/>
      <c r="I28" s="21"/>
      <c r="J28" s="21"/>
      <c r="K28" s="21"/>
      <c r="L28" s="21"/>
      <c r="M28" s="21"/>
      <c r="N28" s="21"/>
      <c r="O28" s="3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89"/>
      <c r="AB28" s="21"/>
    </row>
    <row r="29" spans="1:30" s="82" customFormat="1" ht="18" x14ac:dyDescent="0.5">
      <c r="A29" s="82" t="s">
        <v>225</v>
      </c>
      <c r="B29" s="85"/>
      <c r="D29" s="21">
        <v>0</v>
      </c>
      <c r="E29" s="21"/>
      <c r="F29" s="21">
        <v>0</v>
      </c>
      <c r="G29" s="21"/>
      <c r="H29" s="21">
        <v>0</v>
      </c>
      <c r="I29" s="21"/>
      <c r="J29" s="21"/>
      <c r="K29" s="21"/>
      <c r="L29" s="21"/>
      <c r="M29" s="21"/>
      <c r="N29" s="21">
        <v>0</v>
      </c>
      <c r="O29" s="3"/>
      <c r="P29" s="21">
        <f>+'งบกำไรขาดทุน Q3_68'!F170+'งบกำไรขาดทุน Q3_68'!F171</f>
        <v>-2765954.4</v>
      </c>
      <c r="Q29" s="21"/>
      <c r="R29" s="21">
        <v>0</v>
      </c>
      <c r="S29" s="21"/>
      <c r="T29" s="21">
        <f>-P29</f>
        <v>2765954.4</v>
      </c>
      <c r="U29" s="21"/>
      <c r="V29" s="21">
        <f>+T29+R29</f>
        <v>2765954.4</v>
      </c>
      <c r="W29" s="21"/>
      <c r="X29" s="21">
        <f>SUM(D29:P29)+V29</f>
        <v>0</v>
      </c>
      <c r="Y29" s="21"/>
      <c r="Z29" s="21">
        <v>0</v>
      </c>
      <c r="AA29" s="3"/>
      <c r="AB29" s="21">
        <f>+X29+Z29</f>
        <v>0</v>
      </c>
    </row>
    <row r="30" spans="1:30" s="82" customFormat="1" ht="8.25" customHeight="1" x14ac:dyDescent="0.5">
      <c r="B30" s="85"/>
      <c r="D30" s="22"/>
      <c r="E30" s="21"/>
      <c r="F30" s="22"/>
      <c r="G30" s="89"/>
      <c r="H30" s="22"/>
      <c r="I30" s="21"/>
      <c r="J30" s="22"/>
      <c r="K30" s="21"/>
      <c r="L30" s="22"/>
      <c r="M30" s="21"/>
      <c r="N30" s="22"/>
      <c r="O30" s="94"/>
      <c r="P30" s="22"/>
      <c r="Q30" s="21"/>
      <c r="R30" s="22"/>
      <c r="S30" s="21"/>
      <c r="T30" s="22"/>
      <c r="U30" s="21"/>
      <c r="V30" s="22"/>
      <c r="W30" s="21"/>
      <c r="X30" s="22"/>
      <c r="Y30" s="21"/>
      <c r="Z30" s="22"/>
      <c r="AA30" s="21"/>
      <c r="AB30" s="22"/>
    </row>
    <row r="31" spans="1:30" s="82" customFormat="1" ht="18.75" thickBot="1" x14ac:dyDescent="0.55000000000000004">
      <c r="A31" s="82" t="s">
        <v>245</v>
      </c>
      <c r="D31" s="23">
        <f>SUM(D23:D30)</f>
        <v>1350102558.8800001</v>
      </c>
      <c r="E31" s="21"/>
      <c r="F31" s="23">
        <f>SUM(F23:F30)</f>
        <v>1344904738.72</v>
      </c>
      <c r="G31" s="3"/>
      <c r="H31" s="23">
        <f>SUM(H23:H30)</f>
        <v>0</v>
      </c>
      <c r="I31" s="21"/>
      <c r="J31" s="23">
        <f>SUM(J23:J30)</f>
        <v>0</v>
      </c>
      <c r="K31" s="21"/>
      <c r="L31" s="23">
        <f>SUM(L23:L30)</f>
        <v>0</v>
      </c>
      <c r="M31" s="21"/>
      <c r="N31" s="23">
        <f>SUM(N23:N30)</f>
        <v>111952161.69</v>
      </c>
      <c r="O31" s="3"/>
      <c r="P31" s="23">
        <f>SUM(P23:P30)</f>
        <v>150780478.81000027</v>
      </c>
      <c r="Q31" s="21"/>
      <c r="R31" s="23">
        <f>SUM(R23:R30)</f>
        <v>-24879918.129999999</v>
      </c>
      <c r="S31" s="21"/>
      <c r="T31" s="23">
        <f>SUM(T23:T30)</f>
        <v>0</v>
      </c>
      <c r="U31" s="21"/>
      <c r="V31" s="23">
        <f>SUM(V23:V30)</f>
        <v>-24879918.129999999</v>
      </c>
      <c r="W31" s="21"/>
      <c r="X31" s="23">
        <f>SUM(X23:X30)</f>
        <v>2932860019.9700012</v>
      </c>
      <c r="Y31" s="21"/>
      <c r="Z31" s="23">
        <f>SUM(Z23:Z30)</f>
        <v>61837192.969999999</v>
      </c>
      <c r="AA31" s="89"/>
      <c r="AB31" s="23">
        <f>SUM(AB23:AB30)</f>
        <v>2994697212.940001</v>
      </c>
      <c r="AD31" s="119">
        <f>'งบฐานะการเงิน Q3_68'!F120-AB31</f>
        <v>0</v>
      </c>
    </row>
    <row r="32" spans="1:30" s="82" customFormat="1" ht="8.25" customHeight="1" thickTop="1" x14ac:dyDescent="0.5"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21"/>
      <c r="Y32" s="89"/>
      <c r="Z32" s="89"/>
      <c r="AA32" s="89"/>
      <c r="AB32" s="89"/>
    </row>
    <row r="33" spans="1:30" s="82" customFormat="1" ht="18" x14ac:dyDescent="0.5">
      <c r="A33" s="82" t="s">
        <v>180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3"/>
      <c r="AA33" s="89"/>
      <c r="AB33" s="89"/>
    </row>
    <row r="34" spans="1:30" s="82" customFormat="1" ht="18" x14ac:dyDescent="0.5"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3"/>
      <c r="AA34" s="89"/>
      <c r="AB34" s="89"/>
    </row>
    <row r="35" spans="1:30" s="82" customFormat="1" ht="18" x14ac:dyDescent="0.5"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3"/>
      <c r="AA35" s="89"/>
      <c r="AB35" s="89"/>
    </row>
    <row r="36" spans="1:30" s="82" customFormat="1" ht="18" x14ac:dyDescent="0.5"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3"/>
      <c r="AA36" s="89"/>
      <c r="AB36" s="89"/>
    </row>
    <row r="37" spans="1:30" s="82" customFormat="1" ht="18" x14ac:dyDescent="0.5"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3"/>
      <c r="AA37" s="89"/>
      <c r="AB37" s="89"/>
    </row>
    <row r="38" spans="1:30" s="82" customFormat="1" ht="18" x14ac:dyDescent="0.5"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3"/>
      <c r="AA38" s="89"/>
      <c r="AB38" s="89"/>
    </row>
    <row r="39" spans="1:30" s="82" customFormat="1" ht="18" x14ac:dyDescent="0.5"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3"/>
      <c r="AA39" s="89"/>
      <c r="AB39" s="89"/>
    </row>
    <row r="40" spans="1:30" s="82" customFormat="1" ht="18" x14ac:dyDescent="0.5"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3"/>
      <c r="AA40" s="89"/>
      <c r="AB40" s="89"/>
    </row>
    <row r="41" spans="1:30" s="82" customFormat="1" ht="18" x14ac:dyDescent="0.5"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3"/>
      <c r="AA41" s="89"/>
      <c r="AB41" s="89"/>
    </row>
    <row r="42" spans="1:30" s="82" customFormat="1" ht="18" x14ac:dyDescent="0.5"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3"/>
      <c r="AA42" s="89"/>
      <c r="AB42" s="89"/>
    </row>
    <row r="43" spans="1:30" s="82" customFormat="1" ht="18" x14ac:dyDescent="0.5"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3"/>
      <c r="AA43" s="89"/>
      <c r="AB43" s="89"/>
    </row>
    <row r="44" spans="1:30" s="82" customFormat="1" ht="18" x14ac:dyDescent="0.5"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</row>
    <row r="45" spans="1:30" s="82" customFormat="1" ht="18" x14ac:dyDescent="0.5">
      <c r="Z45" s="3"/>
      <c r="AB45" s="92"/>
    </row>
    <row r="46" spans="1:30" s="118" customFormat="1" ht="18" x14ac:dyDescent="0.5">
      <c r="B46" s="95" t="s">
        <v>105</v>
      </c>
      <c r="C46" s="85"/>
      <c r="D46" s="95"/>
      <c r="E46" s="85"/>
      <c r="F46" s="85"/>
      <c r="G46" s="85"/>
      <c r="I46" s="95"/>
      <c r="J46" s="95"/>
      <c r="K46" s="95"/>
      <c r="L46" s="95"/>
      <c r="M46" s="95"/>
      <c r="N46" s="85"/>
      <c r="O46" s="85"/>
      <c r="P46" s="85"/>
      <c r="Q46" s="85"/>
      <c r="S46" s="85"/>
      <c r="T46" s="95" t="s">
        <v>105</v>
      </c>
      <c r="U46" s="85"/>
      <c r="V46" s="85"/>
      <c r="W46" s="85"/>
      <c r="X46" s="85"/>
      <c r="Y46" s="85"/>
      <c r="Z46" s="85"/>
      <c r="AA46" s="85"/>
      <c r="AD46" s="40"/>
    </row>
    <row r="47" spans="1:30" ht="7.5" customHeight="1" x14ac:dyDescent="0.5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</row>
  </sheetData>
  <mergeCells count="9">
    <mergeCell ref="A47:AB47"/>
    <mergeCell ref="N8:P8"/>
    <mergeCell ref="R8:V8"/>
    <mergeCell ref="Z1:AB1"/>
    <mergeCell ref="A2:AB2"/>
    <mergeCell ref="A3:AB3"/>
    <mergeCell ref="A4:AB4"/>
    <mergeCell ref="A5:AB5"/>
    <mergeCell ref="D7:AB7"/>
  </mergeCells>
  <pageMargins left="0.32" right="0.17" top="0.55000000000000004" bottom="0.28999999999999998" header="0.21" footer="0.22"/>
  <pageSetup paperSize="9" scale="72" firstPageNumber="4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0659-0C88-467D-A486-4F804D266EAC}">
  <sheetPr codeName="Sheet3">
    <pageSetUpPr fitToPage="1"/>
  </sheetPr>
  <dimension ref="A1:W37"/>
  <sheetViews>
    <sheetView view="pageBreakPreview" zoomScaleNormal="100" zoomScaleSheetLayoutView="100" workbookViewId="0">
      <selection activeCell="AC26" sqref="AC26"/>
    </sheetView>
  </sheetViews>
  <sheetFormatPr defaultColWidth="9" defaultRowHeight="18" customHeight="1" x14ac:dyDescent="0.5"/>
  <cols>
    <col min="1" max="1" width="37" style="83" customWidth="1"/>
    <col min="2" max="2" width="9.140625" style="83"/>
    <col min="3" max="3" width="1.42578125" style="83" customWidth="1"/>
    <col min="4" max="4" width="14.85546875" style="83" customWidth="1"/>
    <col min="5" max="5" width="0.85546875" style="83" customWidth="1"/>
    <col min="6" max="6" width="15" style="83" customWidth="1"/>
    <col min="7" max="7" width="1.140625" style="83" customWidth="1"/>
    <col min="8" max="8" width="0" style="83" hidden="1" customWidth="1"/>
    <col min="9" max="9" width="1.140625" style="83" hidden="1" customWidth="1"/>
    <col min="10" max="10" width="0" style="83" hidden="1" customWidth="1"/>
    <col min="11" max="11" width="1.140625" style="83" hidden="1" customWidth="1"/>
    <col min="12" max="12" width="0" style="83" hidden="1" customWidth="1"/>
    <col min="13" max="13" width="0.85546875" style="83" hidden="1" customWidth="1"/>
    <col min="14" max="14" width="0" style="83" hidden="1" customWidth="1"/>
    <col min="15" max="15" width="0.85546875" style="83" hidden="1" customWidth="1"/>
    <col min="16" max="16" width="14.140625" style="83" customWidth="1"/>
    <col min="17" max="17" width="0.85546875" style="83" customWidth="1"/>
    <col min="18" max="18" width="13.5703125" style="83" customWidth="1"/>
    <col min="19" max="19" width="1" style="83" customWidth="1"/>
    <col min="20" max="20" width="16.140625" style="83" bestFit="1" customWidth="1"/>
    <col min="21" max="21" width="1" style="83" customWidth="1"/>
    <col min="22" max="22" width="15.85546875" style="83" customWidth="1"/>
    <col min="23" max="23" width="16.85546875" style="83" bestFit="1" customWidth="1"/>
    <col min="24" max="256" width="9.140625" style="83"/>
    <col min="257" max="257" width="42.85546875" style="83" bestFit="1" customWidth="1"/>
    <col min="258" max="259" width="9.140625" style="83"/>
    <col min="260" max="260" width="14.85546875" style="83" customWidth="1"/>
    <col min="261" max="261" width="1.85546875" style="83" customWidth="1"/>
    <col min="262" max="262" width="15" style="83" customWidth="1"/>
    <col min="263" max="263" width="2.140625" style="83" customWidth="1"/>
    <col min="264" max="264" width="9.140625" style="83"/>
    <col min="265" max="265" width="2" style="83" customWidth="1"/>
    <col min="266" max="266" width="9.140625" style="83"/>
    <col min="267" max="267" width="2.140625" style="83" customWidth="1"/>
    <col min="268" max="268" width="9.140625" style="83"/>
    <col min="269" max="269" width="1.5703125" style="83" customWidth="1"/>
    <col min="270" max="270" width="9.140625" style="83"/>
    <col min="271" max="271" width="1.85546875" style="83" customWidth="1"/>
    <col min="272" max="272" width="14.140625" style="83" customWidth="1"/>
    <col min="273" max="273" width="1.85546875" style="83" customWidth="1"/>
    <col min="274" max="274" width="13.5703125" style="83" customWidth="1"/>
    <col min="275" max="275" width="1.85546875" style="83" customWidth="1"/>
    <col min="276" max="276" width="10.85546875" style="83" customWidth="1"/>
    <col min="277" max="277" width="2" style="83" customWidth="1"/>
    <col min="278" max="278" width="15" style="83" customWidth="1"/>
    <col min="279" max="279" width="16.85546875" style="83" bestFit="1" customWidth="1"/>
    <col min="280" max="512" width="9.140625" style="83"/>
    <col min="513" max="513" width="42.85546875" style="83" bestFit="1" customWidth="1"/>
    <col min="514" max="515" width="9.140625" style="83"/>
    <col min="516" max="516" width="14.85546875" style="83" customWidth="1"/>
    <col min="517" max="517" width="1.85546875" style="83" customWidth="1"/>
    <col min="518" max="518" width="15" style="83" customWidth="1"/>
    <col min="519" max="519" width="2.140625" style="83" customWidth="1"/>
    <col min="520" max="520" width="9.140625" style="83"/>
    <col min="521" max="521" width="2" style="83" customWidth="1"/>
    <col min="522" max="522" width="9.140625" style="83"/>
    <col min="523" max="523" width="2.140625" style="83" customWidth="1"/>
    <col min="524" max="524" width="9.140625" style="83"/>
    <col min="525" max="525" width="1.5703125" style="83" customWidth="1"/>
    <col min="526" max="526" width="9.140625" style="83"/>
    <col min="527" max="527" width="1.85546875" style="83" customWidth="1"/>
    <col min="528" max="528" width="14.140625" style="83" customWidth="1"/>
    <col min="529" max="529" width="1.85546875" style="83" customWidth="1"/>
    <col min="530" max="530" width="13.5703125" style="83" customWidth="1"/>
    <col min="531" max="531" width="1.85546875" style="83" customWidth="1"/>
    <col min="532" max="532" width="10.85546875" style="83" customWidth="1"/>
    <col min="533" max="533" width="2" style="83" customWidth="1"/>
    <col min="534" max="534" width="15" style="83" customWidth="1"/>
    <col min="535" max="535" width="16.85546875" style="83" bestFit="1" customWidth="1"/>
    <col min="536" max="768" width="9.140625" style="83"/>
    <col min="769" max="769" width="42.85546875" style="83" bestFit="1" customWidth="1"/>
    <col min="770" max="771" width="9.140625" style="83"/>
    <col min="772" max="772" width="14.85546875" style="83" customWidth="1"/>
    <col min="773" max="773" width="1.85546875" style="83" customWidth="1"/>
    <col min="774" max="774" width="15" style="83" customWidth="1"/>
    <col min="775" max="775" width="2.140625" style="83" customWidth="1"/>
    <col min="776" max="776" width="9.140625" style="83"/>
    <col min="777" max="777" width="2" style="83" customWidth="1"/>
    <col min="778" max="778" width="9.140625" style="83"/>
    <col min="779" max="779" width="2.140625" style="83" customWidth="1"/>
    <col min="780" max="780" width="9.140625" style="83"/>
    <col min="781" max="781" width="1.5703125" style="83" customWidth="1"/>
    <col min="782" max="782" width="9.140625" style="83"/>
    <col min="783" max="783" width="1.85546875" style="83" customWidth="1"/>
    <col min="784" max="784" width="14.140625" style="83" customWidth="1"/>
    <col min="785" max="785" width="1.85546875" style="83" customWidth="1"/>
    <col min="786" max="786" width="13.5703125" style="83" customWidth="1"/>
    <col min="787" max="787" width="1.85546875" style="83" customWidth="1"/>
    <col min="788" max="788" width="10.85546875" style="83" customWidth="1"/>
    <col min="789" max="789" width="2" style="83" customWidth="1"/>
    <col min="790" max="790" width="15" style="83" customWidth="1"/>
    <col min="791" max="791" width="16.85546875" style="83" bestFit="1" customWidth="1"/>
    <col min="792" max="1024" width="9.140625" style="83"/>
    <col min="1025" max="1025" width="42.85546875" style="83" bestFit="1" customWidth="1"/>
    <col min="1026" max="1027" width="9.140625" style="83"/>
    <col min="1028" max="1028" width="14.85546875" style="83" customWidth="1"/>
    <col min="1029" max="1029" width="1.85546875" style="83" customWidth="1"/>
    <col min="1030" max="1030" width="15" style="83" customWidth="1"/>
    <col min="1031" max="1031" width="2.140625" style="83" customWidth="1"/>
    <col min="1032" max="1032" width="9.140625" style="83"/>
    <col min="1033" max="1033" width="2" style="83" customWidth="1"/>
    <col min="1034" max="1034" width="9.140625" style="83"/>
    <col min="1035" max="1035" width="2.140625" style="83" customWidth="1"/>
    <col min="1036" max="1036" width="9.140625" style="83"/>
    <col min="1037" max="1037" width="1.5703125" style="83" customWidth="1"/>
    <col min="1038" max="1038" width="9.140625" style="83"/>
    <col min="1039" max="1039" width="1.85546875" style="83" customWidth="1"/>
    <col min="1040" max="1040" width="14.140625" style="83" customWidth="1"/>
    <col min="1041" max="1041" width="1.85546875" style="83" customWidth="1"/>
    <col min="1042" max="1042" width="13.5703125" style="83" customWidth="1"/>
    <col min="1043" max="1043" width="1.85546875" style="83" customWidth="1"/>
    <col min="1044" max="1044" width="10.85546875" style="83" customWidth="1"/>
    <col min="1045" max="1045" width="2" style="83" customWidth="1"/>
    <col min="1046" max="1046" width="15" style="83" customWidth="1"/>
    <col min="1047" max="1047" width="16.85546875" style="83" bestFit="1" customWidth="1"/>
    <col min="1048" max="1280" width="9.140625" style="83"/>
    <col min="1281" max="1281" width="42.85546875" style="83" bestFit="1" customWidth="1"/>
    <col min="1282" max="1283" width="9.140625" style="83"/>
    <col min="1284" max="1284" width="14.85546875" style="83" customWidth="1"/>
    <col min="1285" max="1285" width="1.85546875" style="83" customWidth="1"/>
    <col min="1286" max="1286" width="15" style="83" customWidth="1"/>
    <col min="1287" max="1287" width="2.140625" style="83" customWidth="1"/>
    <col min="1288" max="1288" width="9.140625" style="83"/>
    <col min="1289" max="1289" width="2" style="83" customWidth="1"/>
    <col min="1290" max="1290" width="9.140625" style="83"/>
    <col min="1291" max="1291" width="2.140625" style="83" customWidth="1"/>
    <col min="1292" max="1292" width="9.140625" style="83"/>
    <col min="1293" max="1293" width="1.5703125" style="83" customWidth="1"/>
    <col min="1294" max="1294" width="9.140625" style="83"/>
    <col min="1295" max="1295" width="1.85546875" style="83" customWidth="1"/>
    <col min="1296" max="1296" width="14.140625" style="83" customWidth="1"/>
    <col min="1297" max="1297" width="1.85546875" style="83" customWidth="1"/>
    <col min="1298" max="1298" width="13.5703125" style="83" customWidth="1"/>
    <col min="1299" max="1299" width="1.85546875" style="83" customWidth="1"/>
    <col min="1300" max="1300" width="10.85546875" style="83" customWidth="1"/>
    <col min="1301" max="1301" width="2" style="83" customWidth="1"/>
    <col min="1302" max="1302" width="15" style="83" customWidth="1"/>
    <col min="1303" max="1303" width="16.85546875" style="83" bestFit="1" customWidth="1"/>
    <col min="1304" max="1536" width="9.140625" style="83"/>
    <col min="1537" max="1537" width="42.85546875" style="83" bestFit="1" customWidth="1"/>
    <col min="1538" max="1539" width="9.140625" style="83"/>
    <col min="1540" max="1540" width="14.85546875" style="83" customWidth="1"/>
    <col min="1541" max="1541" width="1.85546875" style="83" customWidth="1"/>
    <col min="1542" max="1542" width="15" style="83" customWidth="1"/>
    <col min="1543" max="1543" width="2.140625" style="83" customWidth="1"/>
    <col min="1544" max="1544" width="9.140625" style="83"/>
    <col min="1545" max="1545" width="2" style="83" customWidth="1"/>
    <col min="1546" max="1546" width="9.140625" style="83"/>
    <col min="1547" max="1547" width="2.140625" style="83" customWidth="1"/>
    <col min="1548" max="1548" width="9.140625" style="83"/>
    <col min="1549" max="1549" width="1.5703125" style="83" customWidth="1"/>
    <col min="1550" max="1550" width="9.140625" style="83"/>
    <col min="1551" max="1551" width="1.85546875" style="83" customWidth="1"/>
    <col min="1552" max="1552" width="14.140625" style="83" customWidth="1"/>
    <col min="1553" max="1553" width="1.85546875" style="83" customWidth="1"/>
    <col min="1554" max="1554" width="13.5703125" style="83" customWidth="1"/>
    <col min="1555" max="1555" width="1.85546875" style="83" customWidth="1"/>
    <col min="1556" max="1556" width="10.85546875" style="83" customWidth="1"/>
    <col min="1557" max="1557" width="2" style="83" customWidth="1"/>
    <col min="1558" max="1558" width="15" style="83" customWidth="1"/>
    <col min="1559" max="1559" width="16.85546875" style="83" bestFit="1" customWidth="1"/>
    <col min="1560" max="1792" width="9.140625" style="83"/>
    <col min="1793" max="1793" width="42.85546875" style="83" bestFit="1" customWidth="1"/>
    <col min="1794" max="1795" width="9.140625" style="83"/>
    <col min="1796" max="1796" width="14.85546875" style="83" customWidth="1"/>
    <col min="1797" max="1797" width="1.85546875" style="83" customWidth="1"/>
    <col min="1798" max="1798" width="15" style="83" customWidth="1"/>
    <col min="1799" max="1799" width="2.140625" style="83" customWidth="1"/>
    <col min="1800" max="1800" width="9.140625" style="83"/>
    <col min="1801" max="1801" width="2" style="83" customWidth="1"/>
    <col min="1802" max="1802" width="9.140625" style="83"/>
    <col min="1803" max="1803" width="2.140625" style="83" customWidth="1"/>
    <col min="1804" max="1804" width="9.140625" style="83"/>
    <col min="1805" max="1805" width="1.5703125" style="83" customWidth="1"/>
    <col min="1806" max="1806" width="9.140625" style="83"/>
    <col min="1807" max="1807" width="1.85546875" style="83" customWidth="1"/>
    <col min="1808" max="1808" width="14.140625" style="83" customWidth="1"/>
    <col min="1809" max="1809" width="1.85546875" style="83" customWidth="1"/>
    <col min="1810" max="1810" width="13.5703125" style="83" customWidth="1"/>
    <col min="1811" max="1811" width="1.85546875" style="83" customWidth="1"/>
    <col min="1812" max="1812" width="10.85546875" style="83" customWidth="1"/>
    <col min="1813" max="1813" width="2" style="83" customWidth="1"/>
    <col min="1814" max="1814" width="15" style="83" customWidth="1"/>
    <col min="1815" max="1815" width="16.85546875" style="83" bestFit="1" customWidth="1"/>
    <col min="1816" max="2048" width="9.140625" style="83"/>
    <col min="2049" max="2049" width="42.85546875" style="83" bestFit="1" customWidth="1"/>
    <col min="2050" max="2051" width="9.140625" style="83"/>
    <col min="2052" max="2052" width="14.85546875" style="83" customWidth="1"/>
    <col min="2053" max="2053" width="1.85546875" style="83" customWidth="1"/>
    <col min="2054" max="2054" width="15" style="83" customWidth="1"/>
    <col min="2055" max="2055" width="2.140625" style="83" customWidth="1"/>
    <col min="2056" max="2056" width="9.140625" style="83"/>
    <col min="2057" max="2057" width="2" style="83" customWidth="1"/>
    <col min="2058" max="2058" width="9.140625" style="83"/>
    <col min="2059" max="2059" width="2.140625" style="83" customWidth="1"/>
    <col min="2060" max="2060" width="9.140625" style="83"/>
    <col min="2061" max="2061" width="1.5703125" style="83" customWidth="1"/>
    <col min="2062" max="2062" width="9.140625" style="83"/>
    <col min="2063" max="2063" width="1.85546875" style="83" customWidth="1"/>
    <col min="2064" max="2064" width="14.140625" style="83" customWidth="1"/>
    <col min="2065" max="2065" width="1.85546875" style="83" customWidth="1"/>
    <col min="2066" max="2066" width="13.5703125" style="83" customWidth="1"/>
    <col min="2067" max="2067" width="1.85546875" style="83" customWidth="1"/>
    <col min="2068" max="2068" width="10.85546875" style="83" customWidth="1"/>
    <col min="2069" max="2069" width="2" style="83" customWidth="1"/>
    <col min="2070" max="2070" width="15" style="83" customWidth="1"/>
    <col min="2071" max="2071" width="16.85546875" style="83" bestFit="1" customWidth="1"/>
    <col min="2072" max="2304" width="9.140625" style="83"/>
    <col min="2305" max="2305" width="42.85546875" style="83" bestFit="1" customWidth="1"/>
    <col min="2306" max="2307" width="9.140625" style="83"/>
    <col min="2308" max="2308" width="14.85546875" style="83" customWidth="1"/>
    <col min="2309" max="2309" width="1.85546875" style="83" customWidth="1"/>
    <col min="2310" max="2310" width="15" style="83" customWidth="1"/>
    <col min="2311" max="2311" width="2.140625" style="83" customWidth="1"/>
    <col min="2312" max="2312" width="9.140625" style="83"/>
    <col min="2313" max="2313" width="2" style="83" customWidth="1"/>
    <col min="2314" max="2314" width="9.140625" style="83"/>
    <col min="2315" max="2315" width="2.140625" style="83" customWidth="1"/>
    <col min="2316" max="2316" width="9.140625" style="83"/>
    <col min="2317" max="2317" width="1.5703125" style="83" customWidth="1"/>
    <col min="2318" max="2318" width="9.140625" style="83"/>
    <col min="2319" max="2319" width="1.85546875" style="83" customWidth="1"/>
    <col min="2320" max="2320" width="14.140625" style="83" customWidth="1"/>
    <col min="2321" max="2321" width="1.85546875" style="83" customWidth="1"/>
    <col min="2322" max="2322" width="13.5703125" style="83" customWidth="1"/>
    <col min="2323" max="2323" width="1.85546875" style="83" customWidth="1"/>
    <col min="2324" max="2324" width="10.85546875" style="83" customWidth="1"/>
    <col min="2325" max="2325" width="2" style="83" customWidth="1"/>
    <col min="2326" max="2326" width="15" style="83" customWidth="1"/>
    <col min="2327" max="2327" width="16.85546875" style="83" bestFit="1" customWidth="1"/>
    <col min="2328" max="2560" width="9.140625" style="83"/>
    <col min="2561" max="2561" width="42.85546875" style="83" bestFit="1" customWidth="1"/>
    <col min="2562" max="2563" width="9.140625" style="83"/>
    <col min="2564" max="2564" width="14.85546875" style="83" customWidth="1"/>
    <col min="2565" max="2565" width="1.85546875" style="83" customWidth="1"/>
    <col min="2566" max="2566" width="15" style="83" customWidth="1"/>
    <col min="2567" max="2567" width="2.140625" style="83" customWidth="1"/>
    <col min="2568" max="2568" width="9.140625" style="83"/>
    <col min="2569" max="2569" width="2" style="83" customWidth="1"/>
    <col min="2570" max="2570" width="9.140625" style="83"/>
    <col min="2571" max="2571" width="2.140625" style="83" customWidth="1"/>
    <col min="2572" max="2572" width="9.140625" style="83"/>
    <col min="2573" max="2573" width="1.5703125" style="83" customWidth="1"/>
    <col min="2574" max="2574" width="9.140625" style="83"/>
    <col min="2575" max="2575" width="1.85546875" style="83" customWidth="1"/>
    <col min="2576" max="2576" width="14.140625" style="83" customWidth="1"/>
    <col min="2577" max="2577" width="1.85546875" style="83" customWidth="1"/>
    <col min="2578" max="2578" width="13.5703125" style="83" customWidth="1"/>
    <col min="2579" max="2579" width="1.85546875" style="83" customWidth="1"/>
    <col min="2580" max="2580" width="10.85546875" style="83" customWidth="1"/>
    <col min="2581" max="2581" width="2" style="83" customWidth="1"/>
    <col min="2582" max="2582" width="15" style="83" customWidth="1"/>
    <col min="2583" max="2583" width="16.85546875" style="83" bestFit="1" customWidth="1"/>
    <col min="2584" max="2816" width="9.140625" style="83"/>
    <col min="2817" max="2817" width="42.85546875" style="83" bestFit="1" customWidth="1"/>
    <col min="2818" max="2819" width="9.140625" style="83"/>
    <col min="2820" max="2820" width="14.85546875" style="83" customWidth="1"/>
    <col min="2821" max="2821" width="1.85546875" style="83" customWidth="1"/>
    <col min="2822" max="2822" width="15" style="83" customWidth="1"/>
    <col min="2823" max="2823" width="2.140625" style="83" customWidth="1"/>
    <col min="2824" max="2824" width="9.140625" style="83"/>
    <col min="2825" max="2825" width="2" style="83" customWidth="1"/>
    <col min="2826" max="2826" width="9.140625" style="83"/>
    <col min="2827" max="2827" width="2.140625" style="83" customWidth="1"/>
    <col min="2828" max="2828" width="9.140625" style="83"/>
    <col min="2829" max="2829" width="1.5703125" style="83" customWidth="1"/>
    <col min="2830" max="2830" width="9.140625" style="83"/>
    <col min="2831" max="2831" width="1.85546875" style="83" customWidth="1"/>
    <col min="2832" max="2832" width="14.140625" style="83" customWidth="1"/>
    <col min="2833" max="2833" width="1.85546875" style="83" customWidth="1"/>
    <col min="2834" max="2834" width="13.5703125" style="83" customWidth="1"/>
    <col min="2835" max="2835" width="1.85546875" style="83" customWidth="1"/>
    <col min="2836" max="2836" width="10.85546875" style="83" customWidth="1"/>
    <col min="2837" max="2837" width="2" style="83" customWidth="1"/>
    <col min="2838" max="2838" width="15" style="83" customWidth="1"/>
    <col min="2839" max="2839" width="16.85546875" style="83" bestFit="1" customWidth="1"/>
    <col min="2840" max="3072" width="9.140625" style="83"/>
    <col min="3073" max="3073" width="42.85546875" style="83" bestFit="1" customWidth="1"/>
    <col min="3074" max="3075" width="9.140625" style="83"/>
    <col min="3076" max="3076" width="14.85546875" style="83" customWidth="1"/>
    <col min="3077" max="3077" width="1.85546875" style="83" customWidth="1"/>
    <col min="3078" max="3078" width="15" style="83" customWidth="1"/>
    <col min="3079" max="3079" width="2.140625" style="83" customWidth="1"/>
    <col min="3080" max="3080" width="9.140625" style="83"/>
    <col min="3081" max="3081" width="2" style="83" customWidth="1"/>
    <col min="3082" max="3082" width="9.140625" style="83"/>
    <col min="3083" max="3083" width="2.140625" style="83" customWidth="1"/>
    <col min="3084" max="3084" width="9.140625" style="83"/>
    <col min="3085" max="3085" width="1.5703125" style="83" customWidth="1"/>
    <col min="3086" max="3086" width="9.140625" style="83"/>
    <col min="3087" max="3087" width="1.85546875" style="83" customWidth="1"/>
    <col min="3088" max="3088" width="14.140625" style="83" customWidth="1"/>
    <col min="3089" max="3089" width="1.85546875" style="83" customWidth="1"/>
    <col min="3090" max="3090" width="13.5703125" style="83" customWidth="1"/>
    <col min="3091" max="3091" width="1.85546875" style="83" customWidth="1"/>
    <col min="3092" max="3092" width="10.85546875" style="83" customWidth="1"/>
    <col min="3093" max="3093" width="2" style="83" customWidth="1"/>
    <col min="3094" max="3094" width="15" style="83" customWidth="1"/>
    <col min="3095" max="3095" width="16.85546875" style="83" bestFit="1" customWidth="1"/>
    <col min="3096" max="3328" width="9.140625" style="83"/>
    <col min="3329" max="3329" width="42.85546875" style="83" bestFit="1" customWidth="1"/>
    <col min="3330" max="3331" width="9.140625" style="83"/>
    <col min="3332" max="3332" width="14.85546875" style="83" customWidth="1"/>
    <col min="3333" max="3333" width="1.85546875" style="83" customWidth="1"/>
    <col min="3334" max="3334" width="15" style="83" customWidth="1"/>
    <col min="3335" max="3335" width="2.140625" style="83" customWidth="1"/>
    <col min="3336" max="3336" width="9.140625" style="83"/>
    <col min="3337" max="3337" width="2" style="83" customWidth="1"/>
    <col min="3338" max="3338" width="9.140625" style="83"/>
    <col min="3339" max="3339" width="2.140625" style="83" customWidth="1"/>
    <col min="3340" max="3340" width="9.140625" style="83"/>
    <col min="3341" max="3341" width="1.5703125" style="83" customWidth="1"/>
    <col min="3342" max="3342" width="9.140625" style="83"/>
    <col min="3343" max="3343" width="1.85546875" style="83" customWidth="1"/>
    <col min="3344" max="3344" width="14.140625" style="83" customWidth="1"/>
    <col min="3345" max="3345" width="1.85546875" style="83" customWidth="1"/>
    <col min="3346" max="3346" width="13.5703125" style="83" customWidth="1"/>
    <col min="3347" max="3347" width="1.85546875" style="83" customWidth="1"/>
    <col min="3348" max="3348" width="10.85546875" style="83" customWidth="1"/>
    <col min="3349" max="3349" width="2" style="83" customWidth="1"/>
    <col min="3350" max="3350" width="15" style="83" customWidth="1"/>
    <col min="3351" max="3351" width="16.85546875" style="83" bestFit="1" customWidth="1"/>
    <col min="3352" max="3584" width="9.140625" style="83"/>
    <col min="3585" max="3585" width="42.85546875" style="83" bestFit="1" customWidth="1"/>
    <col min="3586" max="3587" width="9.140625" style="83"/>
    <col min="3588" max="3588" width="14.85546875" style="83" customWidth="1"/>
    <col min="3589" max="3589" width="1.85546875" style="83" customWidth="1"/>
    <col min="3590" max="3590" width="15" style="83" customWidth="1"/>
    <col min="3591" max="3591" width="2.140625" style="83" customWidth="1"/>
    <col min="3592" max="3592" width="9.140625" style="83"/>
    <col min="3593" max="3593" width="2" style="83" customWidth="1"/>
    <col min="3594" max="3594" width="9.140625" style="83"/>
    <col min="3595" max="3595" width="2.140625" style="83" customWidth="1"/>
    <col min="3596" max="3596" width="9.140625" style="83"/>
    <col min="3597" max="3597" width="1.5703125" style="83" customWidth="1"/>
    <col min="3598" max="3598" width="9.140625" style="83"/>
    <col min="3599" max="3599" width="1.85546875" style="83" customWidth="1"/>
    <col min="3600" max="3600" width="14.140625" style="83" customWidth="1"/>
    <col min="3601" max="3601" width="1.85546875" style="83" customWidth="1"/>
    <col min="3602" max="3602" width="13.5703125" style="83" customWidth="1"/>
    <col min="3603" max="3603" width="1.85546875" style="83" customWidth="1"/>
    <col min="3604" max="3604" width="10.85546875" style="83" customWidth="1"/>
    <col min="3605" max="3605" width="2" style="83" customWidth="1"/>
    <col min="3606" max="3606" width="15" style="83" customWidth="1"/>
    <col min="3607" max="3607" width="16.85546875" style="83" bestFit="1" customWidth="1"/>
    <col min="3608" max="3840" width="9.140625" style="83"/>
    <col min="3841" max="3841" width="42.85546875" style="83" bestFit="1" customWidth="1"/>
    <col min="3842" max="3843" width="9.140625" style="83"/>
    <col min="3844" max="3844" width="14.85546875" style="83" customWidth="1"/>
    <col min="3845" max="3845" width="1.85546875" style="83" customWidth="1"/>
    <col min="3846" max="3846" width="15" style="83" customWidth="1"/>
    <col min="3847" max="3847" width="2.140625" style="83" customWidth="1"/>
    <col min="3848" max="3848" width="9.140625" style="83"/>
    <col min="3849" max="3849" width="2" style="83" customWidth="1"/>
    <col min="3850" max="3850" width="9.140625" style="83"/>
    <col min="3851" max="3851" width="2.140625" style="83" customWidth="1"/>
    <col min="3852" max="3852" width="9.140625" style="83"/>
    <col min="3853" max="3853" width="1.5703125" style="83" customWidth="1"/>
    <col min="3854" max="3854" width="9.140625" style="83"/>
    <col min="3855" max="3855" width="1.85546875" style="83" customWidth="1"/>
    <col min="3856" max="3856" width="14.140625" style="83" customWidth="1"/>
    <col min="3857" max="3857" width="1.85546875" style="83" customWidth="1"/>
    <col min="3858" max="3858" width="13.5703125" style="83" customWidth="1"/>
    <col min="3859" max="3859" width="1.85546875" style="83" customWidth="1"/>
    <col min="3860" max="3860" width="10.85546875" style="83" customWidth="1"/>
    <col min="3861" max="3861" width="2" style="83" customWidth="1"/>
    <col min="3862" max="3862" width="15" style="83" customWidth="1"/>
    <col min="3863" max="3863" width="16.85546875" style="83" bestFit="1" customWidth="1"/>
    <col min="3864" max="4096" width="9.140625" style="83"/>
    <col min="4097" max="4097" width="42.85546875" style="83" bestFit="1" customWidth="1"/>
    <col min="4098" max="4099" width="9.140625" style="83"/>
    <col min="4100" max="4100" width="14.85546875" style="83" customWidth="1"/>
    <col min="4101" max="4101" width="1.85546875" style="83" customWidth="1"/>
    <col min="4102" max="4102" width="15" style="83" customWidth="1"/>
    <col min="4103" max="4103" width="2.140625" style="83" customWidth="1"/>
    <col min="4104" max="4104" width="9.140625" style="83"/>
    <col min="4105" max="4105" width="2" style="83" customWidth="1"/>
    <col min="4106" max="4106" width="9.140625" style="83"/>
    <col min="4107" max="4107" width="2.140625" style="83" customWidth="1"/>
    <col min="4108" max="4108" width="9.140625" style="83"/>
    <col min="4109" max="4109" width="1.5703125" style="83" customWidth="1"/>
    <col min="4110" max="4110" width="9.140625" style="83"/>
    <col min="4111" max="4111" width="1.85546875" style="83" customWidth="1"/>
    <col min="4112" max="4112" width="14.140625" style="83" customWidth="1"/>
    <col min="4113" max="4113" width="1.85546875" style="83" customWidth="1"/>
    <col min="4114" max="4114" width="13.5703125" style="83" customWidth="1"/>
    <col min="4115" max="4115" width="1.85546875" style="83" customWidth="1"/>
    <col min="4116" max="4116" width="10.85546875" style="83" customWidth="1"/>
    <col min="4117" max="4117" width="2" style="83" customWidth="1"/>
    <col min="4118" max="4118" width="15" style="83" customWidth="1"/>
    <col min="4119" max="4119" width="16.85546875" style="83" bestFit="1" customWidth="1"/>
    <col min="4120" max="4352" width="9.140625" style="83"/>
    <col min="4353" max="4353" width="42.85546875" style="83" bestFit="1" customWidth="1"/>
    <col min="4354" max="4355" width="9.140625" style="83"/>
    <col min="4356" max="4356" width="14.85546875" style="83" customWidth="1"/>
    <col min="4357" max="4357" width="1.85546875" style="83" customWidth="1"/>
    <col min="4358" max="4358" width="15" style="83" customWidth="1"/>
    <col min="4359" max="4359" width="2.140625" style="83" customWidth="1"/>
    <col min="4360" max="4360" width="9.140625" style="83"/>
    <col min="4361" max="4361" width="2" style="83" customWidth="1"/>
    <col min="4362" max="4362" width="9.140625" style="83"/>
    <col min="4363" max="4363" width="2.140625" style="83" customWidth="1"/>
    <col min="4364" max="4364" width="9.140625" style="83"/>
    <col min="4365" max="4365" width="1.5703125" style="83" customWidth="1"/>
    <col min="4366" max="4366" width="9.140625" style="83"/>
    <col min="4367" max="4367" width="1.85546875" style="83" customWidth="1"/>
    <col min="4368" max="4368" width="14.140625" style="83" customWidth="1"/>
    <col min="4369" max="4369" width="1.85546875" style="83" customWidth="1"/>
    <col min="4370" max="4370" width="13.5703125" style="83" customWidth="1"/>
    <col min="4371" max="4371" width="1.85546875" style="83" customWidth="1"/>
    <col min="4372" max="4372" width="10.85546875" style="83" customWidth="1"/>
    <col min="4373" max="4373" width="2" style="83" customWidth="1"/>
    <col min="4374" max="4374" width="15" style="83" customWidth="1"/>
    <col min="4375" max="4375" width="16.85546875" style="83" bestFit="1" customWidth="1"/>
    <col min="4376" max="4608" width="9.140625" style="83"/>
    <col min="4609" max="4609" width="42.85546875" style="83" bestFit="1" customWidth="1"/>
    <col min="4610" max="4611" width="9.140625" style="83"/>
    <col min="4612" max="4612" width="14.85546875" style="83" customWidth="1"/>
    <col min="4613" max="4613" width="1.85546875" style="83" customWidth="1"/>
    <col min="4614" max="4614" width="15" style="83" customWidth="1"/>
    <col min="4615" max="4615" width="2.140625" style="83" customWidth="1"/>
    <col min="4616" max="4616" width="9.140625" style="83"/>
    <col min="4617" max="4617" width="2" style="83" customWidth="1"/>
    <col min="4618" max="4618" width="9.140625" style="83"/>
    <col min="4619" max="4619" width="2.140625" style="83" customWidth="1"/>
    <col min="4620" max="4620" width="9.140625" style="83"/>
    <col min="4621" max="4621" width="1.5703125" style="83" customWidth="1"/>
    <col min="4622" max="4622" width="9.140625" style="83"/>
    <col min="4623" max="4623" width="1.85546875" style="83" customWidth="1"/>
    <col min="4624" max="4624" width="14.140625" style="83" customWidth="1"/>
    <col min="4625" max="4625" width="1.85546875" style="83" customWidth="1"/>
    <col min="4626" max="4626" width="13.5703125" style="83" customWidth="1"/>
    <col min="4627" max="4627" width="1.85546875" style="83" customWidth="1"/>
    <col min="4628" max="4628" width="10.85546875" style="83" customWidth="1"/>
    <col min="4629" max="4629" width="2" style="83" customWidth="1"/>
    <col min="4630" max="4630" width="15" style="83" customWidth="1"/>
    <col min="4631" max="4631" width="16.85546875" style="83" bestFit="1" customWidth="1"/>
    <col min="4632" max="4864" width="9.140625" style="83"/>
    <col min="4865" max="4865" width="42.85546875" style="83" bestFit="1" customWidth="1"/>
    <col min="4866" max="4867" width="9.140625" style="83"/>
    <col min="4868" max="4868" width="14.85546875" style="83" customWidth="1"/>
    <col min="4869" max="4869" width="1.85546875" style="83" customWidth="1"/>
    <col min="4870" max="4870" width="15" style="83" customWidth="1"/>
    <col min="4871" max="4871" width="2.140625" style="83" customWidth="1"/>
    <col min="4872" max="4872" width="9.140625" style="83"/>
    <col min="4873" max="4873" width="2" style="83" customWidth="1"/>
    <col min="4874" max="4874" width="9.140625" style="83"/>
    <col min="4875" max="4875" width="2.140625" style="83" customWidth="1"/>
    <col min="4876" max="4876" width="9.140625" style="83"/>
    <col min="4877" max="4877" width="1.5703125" style="83" customWidth="1"/>
    <col min="4878" max="4878" width="9.140625" style="83"/>
    <col min="4879" max="4879" width="1.85546875" style="83" customWidth="1"/>
    <col min="4880" max="4880" width="14.140625" style="83" customWidth="1"/>
    <col min="4881" max="4881" width="1.85546875" style="83" customWidth="1"/>
    <col min="4882" max="4882" width="13.5703125" style="83" customWidth="1"/>
    <col min="4883" max="4883" width="1.85546875" style="83" customWidth="1"/>
    <col min="4884" max="4884" width="10.85546875" style="83" customWidth="1"/>
    <col min="4885" max="4885" width="2" style="83" customWidth="1"/>
    <col min="4886" max="4886" width="15" style="83" customWidth="1"/>
    <col min="4887" max="4887" width="16.85546875" style="83" bestFit="1" customWidth="1"/>
    <col min="4888" max="5120" width="9.140625" style="83"/>
    <col min="5121" max="5121" width="42.85546875" style="83" bestFit="1" customWidth="1"/>
    <col min="5122" max="5123" width="9.140625" style="83"/>
    <col min="5124" max="5124" width="14.85546875" style="83" customWidth="1"/>
    <col min="5125" max="5125" width="1.85546875" style="83" customWidth="1"/>
    <col min="5126" max="5126" width="15" style="83" customWidth="1"/>
    <col min="5127" max="5127" width="2.140625" style="83" customWidth="1"/>
    <col min="5128" max="5128" width="9.140625" style="83"/>
    <col min="5129" max="5129" width="2" style="83" customWidth="1"/>
    <col min="5130" max="5130" width="9.140625" style="83"/>
    <col min="5131" max="5131" width="2.140625" style="83" customWidth="1"/>
    <col min="5132" max="5132" width="9.140625" style="83"/>
    <col min="5133" max="5133" width="1.5703125" style="83" customWidth="1"/>
    <col min="5134" max="5134" width="9.140625" style="83"/>
    <col min="5135" max="5135" width="1.85546875" style="83" customWidth="1"/>
    <col min="5136" max="5136" width="14.140625" style="83" customWidth="1"/>
    <col min="5137" max="5137" width="1.85546875" style="83" customWidth="1"/>
    <col min="5138" max="5138" width="13.5703125" style="83" customWidth="1"/>
    <col min="5139" max="5139" width="1.85546875" style="83" customWidth="1"/>
    <col min="5140" max="5140" width="10.85546875" style="83" customWidth="1"/>
    <col min="5141" max="5141" width="2" style="83" customWidth="1"/>
    <col min="5142" max="5142" width="15" style="83" customWidth="1"/>
    <col min="5143" max="5143" width="16.85546875" style="83" bestFit="1" customWidth="1"/>
    <col min="5144" max="5376" width="9.140625" style="83"/>
    <col min="5377" max="5377" width="42.85546875" style="83" bestFit="1" customWidth="1"/>
    <col min="5378" max="5379" width="9.140625" style="83"/>
    <col min="5380" max="5380" width="14.85546875" style="83" customWidth="1"/>
    <col min="5381" max="5381" width="1.85546875" style="83" customWidth="1"/>
    <col min="5382" max="5382" width="15" style="83" customWidth="1"/>
    <col min="5383" max="5383" width="2.140625" style="83" customWidth="1"/>
    <col min="5384" max="5384" width="9.140625" style="83"/>
    <col min="5385" max="5385" width="2" style="83" customWidth="1"/>
    <col min="5386" max="5386" width="9.140625" style="83"/>
    <col min="5387" max="5387" width="2.140625" style="83" customWidth="1"/>
    <col min="5388" max="5388" width="9.140625" style="83"/>
    <col min="5389" max="5389" width="1.5703125" style="83" customWidth="1"/>
    <col min="5390" max="5390" width="9.140625" style="83"/>
    <col min="5391" max="5391" width="1.85546875" style="83" customWidth="1"/>
    <col min="5392" max="5392" width="14.140625" style="83" customWidth="1"/>
    <col min="5393" max="5393" width="1.85546875" style="83" customWidth="1"/>
    <col min="5394" max="5394" width="13.5703125" style="83" customWidth="1"/>
    <col min="5395" max="5395" width="1.85546875" style="83" customWidth="1"/>
    <col min="5396" max="5396" width="10.85546875" style="83" customWidth="1"/>
    <col min="5397" max="5397" width="2" style="83" customWidth="1"/>
    <col min="5398" max="5398" width="15" style="83" customWidth="1"/>
    <col min="5399" max="5399" width="16.85546875" style="83" bestFit="1" customWidth="1"/>
    <col min="5400" max="5632" width="9.140625" style="83"/>
    <col min="5633" max="5633" width="42.85546875" style="83" bestFit="1" customWidth="1"/>
    <col min="5634" max="5635" width="9.140625" style="83"/>
    <col min="5636" max="5636" width="14.85546875" style="83" customWidth="1"/>
    <col min="5637" max="5637" width="1.85546875" style="83" customWidth="1"/>
    <col min="5638" max="5638" width="15" style="83" customWidth="1"/>
    <col min="5639" max="5639" width="2.140625" style="83" customWidth="1"/>
    <col min="5640" max="5640" width="9.140625" style="83"/>
    <col min="5641" max="5641" width="2" style="83" customWidth="1"/>
    <col min="5642" max="5642" width="9.140625" style="83"/>
    <col min="5643" max="5643" width="2.140625" style="83" customWidth="1"/>
    <col min="5644" max="5644" width="9.140625" style="83"/>
    <col min="5645" max="5645" width="1.5703125" style="83" customWidth="1"/>
    <col min="5646" max="5646" width="9.140625" style="83"/>
    <col min="5647" max="5647" width="1.85546875" style="83" customWidth="1"/>
    <col min="5648" max="5648" width="14.140625" style="83" customWidth="1"/>
    <col min="5649" max="5649" width="1.85546875" style="83" customWidth="1"/>
    <col min="5650" max="5650" width="13.5703125" style="83" customWidth="1"/>
    <col min="5651" max="5651" width="1.85546875" style="83" customWidth="1"/>
    <col min="5652" max="5652" width="10.85546875" style="83" customWidth="1"/>
    <col min="5653" max="5653" width="2" style="83" customWidth="1"/>
    <col min="5654" max="5654" width="15" style="83" customWidth="1"/>
    <col min="5655" max="5655" width="16.85546875" style="83" bestFit="1" customWidth="1"/>
    <col min="5656" max="5888" width="9.140625" style="83"/>
    <col min="5889" max="5889" width="42.85546875" style="83" bestFit="1" customWidth="1"/>
    <col min="5890" max="5891" width="9.140625" style="83"/>
    <col min="5892" max="5892" width="14.85546875" style="83" customWidth="1"/>
    <col min="5893" max="5893" width="1.85546875" style="83" customWidth="1"/>
    <col min="5894" max="5894" width="15" style="83" customWidth="1"/>
    <col min="5895" max="5895" width="2.140625" style="83" customWidth="1"/>
    <col min="5896" max="5896" width="9.140625" style="83"/>
    <col min="5897" max="5897" width="2" style="83" customWidth="1"/>
    <col min="5898" max="5898" width="9.140625" style="83"/>
    <col min="5899" max="5899" width="2.140625" style="83" customWidth="1"/>
    <col min="5900" max="5900" width="9.140625" style="83"/>
    <col min="5901" max="5901" width="1.5703125" style="83" customWidth="1"/>
    <col min="5902" max="5902" width="9.140625" style="83"/>
    <col min="5903" max="5903" width="1.85546875" style="83" customWidth="1"/>
    <col min="5904" max="5904" width="14.140625" style="83" customWidth="1"/>
    <col min="5905" max="5905" width="1.85546875" style="83" customWidth="1"/>
    <col min="5906" max="5906" width="13.5703125" style="83" customWidth="1"/>
    <col min="5907" max="5907" width="1.85546875" style="83" customWidth="1"/>
    <col min="5908" max="5908" width="10.85546875" style="83" customWidth="1"/>
    <col min="5909" max="5909" width="2" style="83" customWidth="1"/>
    <col min="5910" max="5910" width="15" style="83" customWidth="1"/>
    <col min="5911" max="5911" width="16.85546875" style="83" bestFit="1" customWidth="1"/>
    <col min="5912" max="6144" width="9.140625" style="83"/>
    <col min="6145" max="6145" width="42.85546875" style="83" bestFit="1" customWidth="1"/>
    <col min="6146" max="6147" width="9.140625" style="83"/>
    <col min="6148" max="6148" width="14.85546875" style="83" customWidth="1"/>
    <col min="6149" max="6149" width="1.85546875" style="83" customWidth="1"/>
    <col min="6150" max="6150" width="15" style="83" customWidth="1"/>
    <col min="6151" max="6151" width="2.140625" style="83" customWidth="1"/>
    <col min="6152" max="6152" width="9.140625" style="83"/>
    <col min="6153" max="6153" width="2" style="83" customWidth="1"/>
    <col min="6154" max="6154" width="9.140625" style="83"/>
    <col min="6155" max="6155" width="2.140625" style="83" customWidth="1"/>
    <col min="6156" max="6156" width="9.140625" style="83"/>
    <col min="6157" max="6157" width="1.5703125" style="83" customWidth="1"/>
    <col min="6158" max="6158" width="9.140625" style="83"/>
    <col min="6159" max="6159" width="1.85546875" style="83" customWidth="1"/>
    <col min="6160" max="6160" width="14.140625" style="83" customWidth="1"/>
    <col min="6161" max="6161" width="1.85546875" style="83" customWidth="1"/>
    <col min="6162" max="6162" width="13.5703125" style="83" customWidth="1"/>
    <col min="6163" max="6163" width="1.85546875" style="83" customWidth="1"/>
    <col min="6164" max="6164" width="10.85546875" style="83" customWidth="1"/>
    <col min="6165" max="6165" width="2" style="83" customWidth="1"/>
    <col min="6166" max="6166" width="15" style="83" customWidth="1"/>
    <col min="6167" max="6167" width="16.85546875" style="83" bestFit="1" customWidth="1"/>
    <col min="6168" max="6400" width="9.140625" style="83"/>
    <col min="6401" max="6401" width="42.85546875" style="83" bestFit="1" customWidth="1"/>
    <col min="6402" max="6403" width="9.140625" style="83"/>
    <col min="6404" max="6404" width="14.85546875" style="83" customWidth="1"/>
    <col min="6405" max="6405" width="1.85546875" style="83" customWidth="1"/>
    <col min="6406" max="6406" width="15" style="83" customWidth="1"/>
    <col min="6407" max="6407" width="2.140625" style="83" customWidth="1"/>
    <col min="6408" max="6408" width="9.140625" style="83"/>
    <col min="6409" max="6409" width="2" style="83" customWidth="1"/>
    <col min="6410" max="6410" width="9.140625" style="83"/>
    <col min="6411" max="6411" width="2.140625" style="83" customWidth="1"/>
    <col min="6412" max="6412" width="9.140625" style="83"/>
    <col min="6413" max="6413" width="1.5703125" style="83" customWidth="1"/>
    <col min="6414" max="6414" width="9.140625" style="83"/>
    <col min="6415" max="6415" width="1.85546875" style="83" customWidth="1"/>
    <col min="6416" max="6416" width="14.140625" style="83" customWidth="1"/>
    <col min="6417" max="6417" width="1.85546875" style="83" customWidth="1"/>
    <col min="6418" max="6418" width="13.5703125" style="83" customWidth="1"/>
    <col min="6419" max="6419" width="1.85546875" style="83" customWidth="1"/>
    <col min="6420" max="6420" width="10.85546875" style="83" customWidth="1"/>
    <col min="6421" max="6421" width="2" style="83" customWidth="1"/>
    <col min="6422" max="6422" width="15" style="83" customWidth="1"/>
    <col min="6423" max="6423" width="16.85546875" style="83" bestFit="1" customWidth="1"/>
    <col min="6424" max="6656" width="9.140625" style="83"/>
    <col min="6657" max="6657" width="42.85546875" style="83" bestFit="1" customWidth="1"/>
    <col min="6658" max="6659" width="9.140625" style="83"/>
    <col min="6660" max="6660" width="14.85546875" style="83" customWidth="1"/>
    <col min="6661" max="6661" width="1.85546875" style="83" customWidth="1"/>
    <col min="6662" max="6662" width="15" style="83" customWidth="1"/>
    <col min="6663" max="6663" width="2.140625" style="83" customWidth="1"/>
    <col min="6664" max="6664" width="9.140625" style="83"/>
    <col min="6665" max="6665" width="2" style="83" customWidth="1"/>
    <col min="6666" max="6666" width="9.140625" style="83"/>
    <col min="6667" max="6667" width="2.140625" style="83" customWidth="1"/>
    <col min="6668" max="6668" width="9.140625" style="83"/>
    <col min="6669" max="6669" width="1.5703125" style="83" customWidth="1"/>
    <col min="6670" max="6670" width="9.140625" style="83"/>
    <col min="6671" max="6671" width="1.85546875" style="83" customWidth="1"/>
    <col min="6672" max="6672" width="14.140625" style="83" customWidth="1"/>
    <col min="6673" max="6673" width="1.85546875" style="83" customWidth="1"/>
    <col min="6674" max="6674" width="13.5703125" style="83" customWidth="1"/>
    <col min="6675" max="6675" width="1.85546875" style="83" customWidth="1"/>
    <col min="6676" max="6676" width="10.85546875" style="83" customWidth="1"/>
    <col min="6677" max="6677" width="2" style="83" customWidth="1"/>
    <col min="6678" max="6678" width="15" style="83" customWidth="1"/>
    <col min="6679" max="6679" width="16.85546875" style="83" bestFit="1" customWidth="1"/>
    <col min="6680" max="6912" width="9.140625" style="83"/>
    <col min="6913" max="6913" width="42.85546875" style="83" bestFit="1" customWidth="1"/>
    <col min="6914" max="6915" width="9.140625" style="83"/>
    <col min="6916" max="6916" width="14.85546875" style="83" customWidth="1"/>
    <col min="6917" max="6917" width="1.85546875" style="83" customWidth="1"/>
    <col min="6918" max="6918" width="15" style="83" customWidth="1"/>
    <col min="6919" max="6919" width="2.140625" style="83" customWidth="1"/>
    <col min="6920" max="6920" width="9.140625" style="83"/>
    <col min="6921" max="6921" width="2" style="83" customWidth="1"/>
    <col min="6922" max="6922" width="9.140625" style="83"/>
    <col min="6923" max="6923" width="2.140625" style="83" customWidth="1"/>
    <col min="6924" max="6924" width="9.140625" style="83"/>
    <col min="6925" max="6925" width="1.5703125" style="83" customWidth="1"/>
    <col min="6926" max="6926" width="9.140625" style="83"/>
    <col min="6927" max="6927" width="1.85546875" style="83" customWidth="1"/>
    <col min="6928" max="6928" width="14.140625" style="83" customWidth="1"/>
    <col min="6929" max="6929" width="1.85546875" style="83" customWidth="1"/>
    <col min="6930" max="6930" width="13.5703125" style="83" customWidth="1"/>
    <col min="6931" max="6931" width="1.85546875" style="83" customWidth="1"/>
    <col min="6932" max="6932" width="10.85546875" style="83" customWidth="1"/>
    <col min="6933" max="6933" width="2" style="83" customWidth="1"/>
    <col min="6934" max="6934" width="15" style="83" customWidth="1"/>
    <col min="6935" max="6935" width="16.85546875" style="83" bestFit="1" customWidth="1"/>
    <col min="6936" max="7168" width="9.140625" style="83"/>
    <col min="7169" max="7169" width="42.85546875" style="83" bestFit="1" customWidth="1"/>
    <col min="7170" max="7171" width="9.140625" style="83"/>
    <col min="7172" max="7172" width="14.85546875" style="83" customWidth="1"/>
    <col min="7173" max="7173" width="1.85546875" style="83" customWidth="1"/>
    <col min="7174" max="7174" width="15" style="83" customWidth="1"/>
    <col min="7175" max="7175" width="2.140625" style="83" customWidth="1"/>
    <col min="7176" max="7176" width="9.140625" style="83"/>
    <col min="7177" max="7177" width="2" style="83" customWidth="1"/>
    <col min="7178" max="7178" width="9.140625" style="83"/>
    <col min="7179" max="7179" width="2.140625" style="83" customWidth="1"/>
    <col min="7180" max="7180" width="9.140625" style="83"/>
    <col min="7181" max="7181" width="1.5703125" style="83" customWidth="1"/>
    <col min="7182" max="7182" width="9.140625" style="83"/>
    <col min="7183" max="7183" width="1.85546875" style="83" customWidth="1"/>
    <col min="7184" max="7184" width="14.140625" style="83" customWidth="1"/>
    <col min="7185" max="7185" width="1.85546875" style="83" customWidth="1"/>
    <col min="7186" max="7186" width="13.5703125" style="83" customWidth="1"/>
    <col min="7187" max="7187" width="1.85546875" style="83" customWidth="1"/>
    <col min="7188" max="7188" width="10.85546875" style="83" customWidth="1"/>
    <col min="7189" max="7189" width="2" style="83" customWidth="1"/>
    <col min="7190" max="7190" width="15" style="83" customWidth="1"/>
    <col min="7191" max="7191" width="16.85546875" style="83" bestFit="1" customWidth="1"/>
    <col min="7192" max="7424" width="9.140625" style="83"/>
    <col min="7425" max="7425" width="42.85546875" style="83" bestFit="1" customWidth="1"/>
    <col min="7426" max="7427" width="9.140625" style="83"/>
    <col min="7428" max="7428" width="14.85546875" style="83" customWidth="1"/>
    <col min="7429" max="7429" width="1.85546875" style="83" customWidth="1"/>
    <col min="7430" max="7430" width="15" style="83" customWidth="1"/>
    <col min="7431" max="7431" width="2.140625" style="83" customWidth="1"/>
    <col min="7432" max="7432" width="9.140625" style="83"/>
    <col min="7433" max="7433" width="2" style="83" customWidth="1"/>
    <col min="7434" max="7434" width="9.140625" style="83"/>
    <col min="7435" max="7435" width="2.140625" style="83" customWidth="1"/>
    <col min="7436" max="7436" width="9.140625" style="83"/>
    <col min="7437" max="7437" width="1.5703125" style="83" customWidth="1"/>
    <col min="7438" max="7438" width="9.140625" style="83"/>
    <col min="7439" max="7439" width="1.85546875" style="83" customWidth="1"/>
    <col min="7440" max="7440" width="14.140625" style="83" customWidth="1"/>
    <col min="7441" max="7441" width="1.85546875" style="83" customWidth="1"/>
    <col min="7442" max="7442" width="13.5703125" style="83" customWidth="1"/>
    <col min="7443" max="7443" width="1.85546875" style="83" customWidth="1"/>
    <col min="7444" max="7444" width="10.85546875" style="83" customWidth="1"/>
    <col min="7445" max="7445" width="2" style="83" customWidth="1"/>
    <col min="7446" max="7446" width="15" style="83" customWidth="1"/>
    <col min="7447" max="7447" width="16.85546875" style="83" bestFit="1" customWidth="1"/>
    <col min="7448" max="7680" width="9.140625" style="83"/>
    <col min="7681" max="7681" width="42.85546875" style="83" bestFit="1" customWidth="1"/>
    <col min="7682" max="7683" width="9.140625" style="83"/>
    <col min="7684" max="7684" width="14.85546875" style="83" customWidth="1"/>
    <col min="7685" max="7685" width="1.85546875" style="83" customWidth="1"/>
    <col min="7686" max="7686" width="15" style="83" customWidth="1"/>
    <col min="7687" max="7687" width="2.140625" style="83" customWidth="1"/>
    <col min="7688" max="7688" width="9.140625" style="83"/>
    <col min="7689" max="7689" width="2" style="83" customWidth="1"/>
    <col min="7690" max="7690" width="9.140625" style="83"/>
    <col min="7691" max="7691" width="2.140625" style="83" customWidth="1"/>
    <col min="7692" max="7692" width="9.140625" style="83"/>
    <col min="7693" max="7693" width="1.5703125" style="83" customWidth="1"/>
    <col min="7694" max="7694" width="9.140625" style="83"/>
    <col min="7695" max="7695" width="1.85546875" style="83" customWidth="1"/>
    <col min="7696" max="7696" width="14.140625" style="83" customWidth="1"/>
    <col min="7697" max="7697" width="1.85546875" style="83" customWidth="1"/>
    <col min="7698" max="7698" width="13.5703125" style="83" customWidth="1"/>
    <col min="7699" max="7699" width="1.85546875" style="83" customWidth="1"/>
    <col min="7700" max="7700" width="10.85546875" style="83" customWidth="1"/>
    <col min="7701" max="7701" width="2" style="83" customWidth="1"/>
    <col min="7702" max="7702" width="15" style="83" customWidth="1"/>
    <col min="7703" max="7703" width="16.85546875" style="83" bestFit="1" customWidth="1"/>
    <col min="7704" max="7936" width="9.140625" style="83"/>
    <col min="7937" max="7937" width="42.85546875" style="83" bestFit="1" customWidth="1"/>
    <col min="7938" max="7939" width="9.140625" style="83"/>
    <col min="7940" max="7940" width="14.85546875" style="83" customWidth="1"/>
    <col min="7941" max="7941" width="1.85546875" style="83" customWidth="1"/>
    <col min="7942" max="7942" width="15" style="83" customWidth="1"/>
    <col min="7943" max="7943" width="2.140625" style="83" customWidth="1"/>
    <col min="7944" max="7944" width="9.140625" style="83"/>
    <col min="7945" max="7945" width="2" style="83" customWidth="1"/>
    <col min="7946" max="7946" width="9.140625" style="83"/>
    <col min="7947" max="7947" width="2.140625" style="83" customWidth="1"/>
    <col min="7948" max="7948" width="9.140625" style="83"/>
    <col min="7949" max="7949" width="1.5703125" style="83" customWidth="1"/>
    <col min="7950" max="7950" width="9.140625" style="83"/>
    <col min="7951" max="7951" width="1.85546875" style="83" customWidth="1"/>
    <col min="7952" max="7952" width="14.140625" style="83" customWidth="1"/>
    <col min="7953" max="7953" width="1.85546875" style="83" customWidth="1"/>
    <col min="7954" max="7954" width="13.5703125" style="83" customWidth="1"/>
    <col min="7955" max="7955" width="1.85546875" style="83" customWidth="1"/>
    <col min="7956" max="7956" width="10.85546875" style="83" customWidth="1"/>
    <col min="7957" max="7957" width="2" style="83" customWidth="1"/>
    <col min="7958" max="7958" width="15" style="83" customWidth="1"/>
    <col min="7959" max="7959" width="16.85546875" style="83" bestFit="1" customWidth="1"/>
    <col min="7960" max="8192" width="9.140625" style="83"/>
    <col min="8193" max="8193" width="42.85546875" style="83" bestFit="1" customWidth="1"/>
    <col min="8194" max="8195" width="9.140625" style="83"/>
    <col min="8196" max="8196" width="14.85546875" style="83" customWidth="1"/>
    <col min="8197" max="8197" width="1.85546875" style="83" customWidth="1"/>
    <col min="8198" max="8198" width="15" style="83" customWidth="1"/>
    <col min="8199" max="8199" width="2.140625" style="83" customWidth="1"/>
    <col min="8200" max="8200" width="9.140625" style="83"/>
    <col min="8201" max="8201" width="2" style="83" customWidth="1"/>
    <col min="8202" max="8202" width="9.140625" style="83"/>
    <col min="8203" max="8203" width="2.140625" style="83" customWidth="1"/>
    <col min="8204" max="8204" width="9.140625" style="83"/>
    <col min="8205" max="8205" width="1.5703125" style="83" customWidth="1"/>
    <col min="8206" max="8206" width="9.140625" style="83"/>
    <col min="8207" max="8207" width="1.85546875" style="83" customWidth="1"/>
    <col min="8208" max="8208" width="14.140625" style="83" customWidth="1"/>
    <col min="8209" max="8209" width="1.85546875" style="83" customWidth="1"/>
    <col min="8210" max="8210" width="13.5703125" style="83" customWidth="1"/>
    <col min="8211" max="8211" width="1.85546875" style="83" customWidth="1"/>
    <col min="8212" max="8212" width="10.85546875" style="83" customWidth="1"/>
    <col min="8213" max="8213" width="2" style="83" customWidth="1"/>
    <col min="8214" max="8214" width="15" style="83" customWidth="1"/>
    <col min="8215" max="8215" width="16.85546875" style="83" bestFit="1" customWidth="1"/>
    <col min="8216" max="8448" width="9.140625" style="83"/>
    <col min="8449" max="8449" width="42.85546875" style="83" bestFit="1" customWidth="1"/>
    <col min="8450" max="8451" width="9.140625" style="83"/>
    <col min="8452" max="8452" width="14.85546875" style="83" customWidth="1"/>
    <col min="8453" max="8453" width="1.85546875" style="83" customWidth="1"/>
    <col min="8454" max="8454" width="15" style="83" customWidth="1"/>
    <col min="8455" max="8455" width="2.140625" style="83" customWidth="1"/>
    <col min="8456" max="8456" width="9.140625" style="83"/>
    <col min="8457" max="8457" width="2" style="83" customWidth="1"/>
    <col min="8458" max="8458" width="9.140625" style="83"/>
    <col min="8459" max="8459" width="2.140625" style="83" customWidth="1"/>
    <col min="8460" max="8460" width="9.140625" style="83"/>
    <col min="8461" max="8461" width="1.5703125" style="83" customWidth="1"/>
    <col min="8462" max="8462" width="9.140625" style="83"/>
    <col min="8463" max="8463" width="1.85546875" style="83" customWidth="1"/>
    <col min="8464" max="8464" width="14.140625" style="83" customWidth="1"/>
    <col min="8465" max="8465" width="1.85546875" style="83" customWidth="1"/>
    <col min="8466" max="8466" width="13.5703125" style="83" customWidth="1"/>
    <col min="8467" max="8467" width="1.85546875" style="83" customWidth="1"/>
    <col min="8468" max="8468" width="10.85546875" style="83" customWidth="1"/>
    <col min="8469" max="8469" width="2" style="83" customWidth="1"/>
    <col min="8470" max="8470" width="15" style="83" customWidth="1"/>
    <col min="8471" max="8471" width="16.85546875" style="83" bestFit="1" customWidth="1"/>
    <col min="8472" max="8704" width="9.140625" style="83"/>
    <col min="8705" max="8705" width="42.85546875" style="83" bestFit="1" customWidth="1"/>
    <col min="8706" max="8707" width="9.140625" style="83"/>
    <col min="8708" max="8708" width="14.85546875" style="83" customWidth="1"/>
    <col min="8709" max="8709" width="1.85546875" style="83" customWidth="1"/>
    <col min="8710" max="8710" width="15" style="83" customWidth="1"/>
    <col min="8711" max="8711" width="2.140625" style="83" customWidth="1"/>
    <col min="8712" max="8712" width="9.140625" style="83"/>
    <col min="8713" max="8713" width="2" style="83" customWidth="1"/>
    <col min="8714" max="8714" width="9.140625" style="83"/>
    <col min="8715" max="8715" width="2.140625" style="83" customWidth="1"/>
    <col min="8716" max="8716" width="9.140625" style="83"/>
    <col min="8717" max="8717" width="1.5703125" style="83" customWidth="1"/>
    <col min="8718" max="8718" width="9.140625" style="83"/>
    <col min="8719" max="8719" width="1.85546875" style="83" customWidth="1"/>
    <col min="8720" max="8720" width="14.140625" style="83" customWidth="1"/>
    <col min="8721" max="8721" width="1.85546875" style="83" customWidth="1"/>
    <col min="8722" max="8722" width="13.5703125" style="83" customWidth="1"/>
    <col min="8723" max="8723" width="1.85546875" style="83" customWidth="1"/>
    <col min="8724" max="8724" width="10.85546875" style="83" customWidth="1"/>
    <col min="8725" max="8725" width="2" style="83" customWidth="1"/>
    <col min="8726" max="8726" width="15" style="83" customWidth="1"/>
    <col min="8727" max="8727" width="16.85546875" style="83" bestFit="1" customWidth="1"/>
    <col min="8728" max="8960" width="9.140625" style="83"/>
    <col min="8961" max="8961" width="42.85546875" style="83" bestFit="1" customWidth="1"/>
    <col min="8962" max="8963" width="9.140625" style="83"/>
    <col min="8964" max="8964" width="14.85546875" style="83" customWidth="1"/>
    <col min="8965" max="8965" width="1.85546875" style="83" customWidth="1"/>
    <col min="8966" max="8966" width="15" style="83" customWidth="1"/>
    <col min="8967" max="8967" width="2.140625" style="83" customWidth="1"/>
    <col min="8968" max="8968" width="9.140625" style="83"/>
    <col min="8969" max="8969" width="2" style="83" customWidth="1"/>
    <col min="8970" max="8970" width="9.140625" style="83"/>
    <col min="8971" max="8971" width="2.140625" style="83" customWidth="1"/>
    <col min="8972" max="8972" width="9.140625" style="83"/>
    <col min="8973" max="8973" width="1.5703125" style="83" customWidth="1"/>
    <col min="8974" max="8974" width="9.140625" style="83"/>
    <col min="8975" max="8975" width="1.85546875" style="83" customWidth="1"/>
    <col min="8976" max="8976" width="14.140625" style="83" customWidth="1"/>
    <col min="8977" max="8977" width="1.85546875" style="83" customWidth="1"/>
    <col min="8978" max="8978" width="13.5703125" style="83" customWidth="1"/>
    <col min="8979" max="8979" width="1.85546875" style="83" customWidth="1"/>
    <col min="8980" max="8980" width="10.85546875" style="83" customWidth="1"/>
    <col min="8981" max="8981" width="2" style="83" customWidth="1"/>
    <col min="8982" max="8982" width="15" style="83" customWidth="1"/>
    <col min="8983" max="8983" width="16.85546875" style="83" bestFit="1" customWidth="1"/>
    <col min="8984" max="9216" width="9.140625" style="83"/>
    <col min="9217" max="9217" width="42.85546875" style="83" bestFit="1" customWidth="1"/>
    <col min="9218" max="9219" width="9.140625" style="83"/>
    <col min="9220" max="9220" width="14.85546875" style="83" customWidth="1"/>
    <col min="9221" max="9221" width="1.85546875" style="83" customWidth="1"/>
    <col min="9222" max="9222" width="15" style="83" customWidth="1"/>
    <col min="9223" max="9223" width="2.140625" style="83" customWidth="1"/>
    <col min="9224" max="9224" width="9.140625" style="83"/>
    <col min="9225" max="9225" width="2" style="83" customWidth="1"/>
    <col min="9226" max="9226" width="9.140625" style="83"/>
    <col min="9227" max="9227" width="2.140625" style="83" customWidth="1"/>
    <col min="9228" max="9228" width="9.140625" style="83"/>
    <col min="9229" max="9229" width="1.5703125" style="83" customWidth="1"/>
    <col min="9230" max="9230" width="9.140625" style="83"/>
    <col min="9231" max="9231" width="1.85546875" style="83" customWidth="1"/>
    <col min="9232" max="9232" width="14.140625" style="83" customWidth="1"/>
    <col min="9233" max="9233" width="1.85546875" style="83" customWidth="1"/>
    <col min="9234" max="9234" width="13.5703125" style="83" customWidth="1"/>
    <col min="9235" max="9235" width="1.85546875" style="83" customWidth="1"/>
    <col min="9236" max="9236" width="10.85546875" style="83" customWidth="1"/>
    <col min="9237" max="9237" width="2" style="83" customWidth="1"/>
    <col min="9238" max="9238" width="15" style="83" customWidth="1"/>
    <col min="9239" max="9239" width="16.85546875" style="83" bestFit="1" customWidth="1"/>
    <col min="9240" max="9472" width="9.140625" style="83"/>
    <col min="9473" max="9473" width="42.85546875" style="83" bestFit="1" customWidth="1"/>
    <col min="9474" max="9475" width="9.140625" style="83"/>
    <col min="9476" max="9476" width="14.85546875" style="83" customWidth="1"/>
    <col min="9477" max="9477" width="1.85546875" style="83" customWidth="1"/>
    <col min="9478" max="9478" width="15" style="83" customWidth="1"/>
    <col min="9479" max="9479" width="2.140625" style="83" customWidth="1"/>
    <col min="9480" max="9480" width="9.140625" style="83"/>
    <col min="9481" max="9481" width="2" style="83" customWidth="1"/>
    <col min="9482" max="9482" width="9.140625" style="83"/>
    <col min="9483" max="9483" width="2.140625" style="83" customWidth="1"/>
    <col min="9484" max="9484" width="9.140625" style="83"/>
    <col min="9485" max="9485" width="1.5703125" style="83" customWidth="1"/>
    <col min="9486" max="9486" width="9.140625" style="83"/>
    <col min="9487" max="9487" width="1.85546875" style="83" customWidth="1"/>
    <col min="9488" max="9488" width="14.140625" style="83" customWidth="1"/>
    <col min="9489" max="9489" width="1.85546875" style="83" customWidth="1"/>
    <col min="9490" max="9490" width="13.5703125" style="83" customWidth="1"/>
    <col min="9491" max="9491" width="1.85546875" style="83" customWidth="1"/>
    <col min="9492" max="9492" width="10.85546875" style="83" customWidth="1"/>
    <col min="9493" max="9493" width="2" style="83" customWidth="1"/>
    <col min="9494" max="9494" width="15" style="83" customWidth="1"/>
    <col min="9495" max="9495" width="16.85546875" style="83" bestFit="1" customWidth="1"/>
    <col min="9496" max="9728" width="9.140625" style="83"/>
    <col min="9729" max="9729" width="42.85546875" style="83" bestFit="1" customWidth="1"/>
    <col min="9730" max="9731" width="9.140625" style="83"/>
    <col min="9732" max="9732" width="14.85546875" style="83" customWidth="1"/>
    <col min="9733" max="9733" width="1.85546875" style="83" customWidth="1"/>
    <col min="9734" max="9734" width="15" style="83" customWidth="1"/>
    <col min="9735" max="9735" width="2.140625" style="83" customWidth="1"/>
    <col min="9736" max="9736" width="9.140625" style="83"/>
    <col min="9737" max="9737" width="2" style="83" customWidth="1"/>
    <col min="9738" max="9738" width="9.140625" style="83"/>
    <col min="9739" max="9739" width="2.140625" style="83" customWidth="1"/>
    <col min="9740" max="9740" width="9.140625" style="83"/>
    <col min="9741" max="9741" width="1.5703125" style="83" customWidth="1"/>
    <col min="9742" max="9742" width="9.140625" style="83"/>
    <col min="9743" max="9743" width="1.85546875" style="83" customWidth="1"/>
    <col min="9744" max="9744" width="14.140625" style="83" customWidth="1"/>
    <col min="9745" max="9745" width="1.85546875" style="83" customWidth="1"/>
    <col min="9746" max="9746" width="13.5703125" style="83" customWidth="1"/>
    <col min="9747" max="9747" width="1.85546875" style="83" customWidth="1"/>
    <col min="9748" max="9748" width="10.85546875" style="83" customWidth="1"/>
    <col min="9749" max="9749" width="2" style="83" customWidth="1"/>
    <col min="9750" max="9750" width="15" style="83" customWidth="1"/>
    <col min="9751" max="9751" width="16.85546875" style="83" bestFit="1" customWidth="1"/>
    <col min="9752" max="9984" width="9.140625" style="83"/>
    <col min="9985" max="9985" width="42.85546875" style="83" bestFit="1" customWidth="1"/>
    <col min="9986" max="9987" width="9.140625" style="83"/>
    <col min="9988" max="9988" width="14.85546875" style="83" customWidth="1"/>
    <col min="9989" max="9989" width="1.85546875" style="83" customWidth="1"/>
    <col min="9990" max="9990" width="15" style="83" customWidth="1"/>
    <col min="9991" max="9991" width="2.140625" style="83" customWidth="1"/>
    <col min="9992" max="9992" width="9.140625" style="83"/>
    <col min="9993" max="9993" width="2" style="83" customWidth="1"/>
    <col min="9994" max="9994" width="9.140625" style="83"/>
    <col min="9995" max="9995" width="2.140625" style="83" customWidth="1"/>
    <col min="9996" max="9996" width="9.140625" style="83"/>
    <col min="9997" max="9997" width="1.5703125" style="83" customWidth="1"/>
    <col min="9998" max="9998" width="9.140625" style="83"/>
    <col min="9999" max="9999" width="1.85546875" style="83" customWidth="1"/>
    <col min="10000" max="10000" width="14.140625" style="83" customWidth="1"/>
    <col min="10001" max="10001" width="1.85546875" style="83" customWidth="1"/>
    <col min="10002" max="10002" width="13.5703125" style="83" customWidth="1"/>
    <col min="10003" max="10003" width="1.85546875" style="83" customWidth="1"/>
    <col min="10004" max="10004" width="10.85546875" style="83" customWidth="1"/>
    <col min="10005" max="10005" width="2" style="83" customWidth="1"/>
    <col min="10006" max="10006" width="15" style="83" customWidth="1"/>
    <col min="10007" max="10007" width="16.85546875" style="83" bestFit="1" customWidth="1"/>
    <col min="10008" max="10240" width="9.140625" style="83"/>
    <col min="10241" max="10241" width="42.85546875" style="83" bestFit="1" customWidth="1"/>
    <col min="10242" max="10243" width="9.140625" style="83"/>
    <col min="10244" max="10244" width="14.85546875" style="83" customWidth="1"/>
    <col min="10245" max="10245" width="1.85546875" style="83" customWidth="1"/>
    <col min="10246" max="10246" width="15" style="83" customWidth="1"/>
    <col min="10247" max="10247" width="2.140625" style="83" customWidth="1"/>
    <col min="10248" max="10248" width="9.140625" style="83"/>
    <col min="10249" max="10249" width="2" style="83" customWidth="1"/>
    <col min="10250" max="10250" width="9.140625" style="83"/>
    <col min="10251" max="10251" width="2.140625" style="83" customWidth="1"/>
    <col min="10252" max="10252" width="9.140625" style="83"/>
    <col min="10253" max="10253" width="1.5703125" style="83" customWidth="1"/>
    <col min="10254" max="10254" width="9.140625" style="83"/>
    <col min="10255" max="10255" width="1.85546875" style="83" customWidth="1"/>
    <col min="10256" max="10256" width="14.140625" style="83" customWidth="1"/>
    <col min="10257" max="10257" width="1.85546875" style="83" customWidth="1"/>
    <col min="10258" max="10258" width="13.5703125" style="83" customWidth="1"/>
    <col min="10259" max="10259" width="1.85546875" style="83" customWidth="1"/>
    <col min="10260" max="10260" width="10.85546875" style="83" customWidth="1"/>
    <col min="10261" max="10261" width="2" style="83" customWidth="1"/>
    <col min="10262" max="10262" width="15" style="83" customWidth="1"/>
    <col min="10263" max="10263" width="16.85546875" style="83" bestFit="1" customWidth="1"/>
    <col min="10264" max="10496" width="9.140625" style="83"/>
    <col min="10497" max="10497" width="42.85546875" style="83" bestFit="1" customWidth="1"/>
    <col min="10498" max="10499" width="9.140625" style="83"/>
    <col min="10500" max="10500" width="14.85546875" style="83" customWidth="1"/>
    <col min="10501" max="10501" width="1.85546875" style="83" customWidth="1"/>
    <col min="10502" max="10502" width="15" style="83" customWidth="1"/>
    <col min="10503" max="10503" width="2.140625" style="83" customWidth="1"/>
    <col min="10504" max="10504" width="9.140625" style="83"/>
    <col min="10505" max="10505" width="2" style="83" customWidth="1"/>
    <col min="10506" max="10506" width="9.140625" style="83"/>
    <col min="10507" max="10507" width="2.140625" style="83" customWidth="1"/>
    <col min="10508" max="10508" width="9.140625" style="83"/>
    <col min="10509" max="10509" width="1.5703125" style="83" customWidth="1"/>
    <col min="10510" max="10510" width="9.140625" style="83"/>
    <col min="10511" max="10511" width="1.85546875" style="83" customWidth="1"/>
    <col min="10512" max="10512" width="14.140625" style="83" customWidth="1"/>
    <col min="10513" max="10513" width="1.85546875" style="83" customWidth="1"/>
    <col min="10514" max="10514" width="13.5703125" style="83" customWidth="1"/>
    <col min="10515" max="10515" width="1.85546875" style="83" customWidth="1"/>
    <col min="10516" max="10516" width="10.85546875" style="83" customWidth="1"/>
    <col min="10517" max="10517" width="2" style="83" customWidth="1"/>
    <col min="10518" max="10518" width="15" style="83" customWidth="1"/>
    <col min="10519" max="10519" width="16.85546875" style="83" bestFit="1" customWidth="1"/>
    <col min="10520" max="10752" width="9.140625" style="83"/>
    <col min="10753" max="10753" width="42.85546875" style="83" bestFit="1" customWidth="1"/>
    <col min="10754" max="10755" width="9.140625" style="83"/>
    <col min="10756" max="10756" width="14.85546875" style="83" customWidth="1"/>
    <col min="10757" max="10757" width="1.85546875" style="83" customWidth="1"/>
    <col min="10758" max="10758" width="15" style="83" customWidth="1"/>
    <col min="10759" max="10759" width="2.140625" style="83" customWidth="1"/>
    <col min="10760" max="10760" width="9.140625" style="83"/>
    <col min="10761" max="10761" width="2" style="83" customWidth="1"/>
    <col min="10762" max="10762" width="9.140625" style="83"/>
    <col min="10763" max="10763" width="2.140625" style="83" customWidth="1"/>
    <col min="10764" max="10764" width="9.140625" style="83"/>
    <col min="10765" max="10765" width="1.5703125" style="83" customWidth="1"/>
    <col min="10766" max="10766" width="9.140625" style="83"/>
    <col min="10767" max="10767" width="1.85546875" style="83" customWidth="1"/>
    <col min="10768" max="10768" width="14.140625" style="83" customWidth="1"/>
    <col min="10769" max="10769" width="1.85546875" style="83" customWidth="1"/>
    <col min="10770" max="10770" width="13.5703125" style="83" customWidth="1"/>
    <col min="10771" max="10771" width="1.85546875" style="83" customWidth="1"/>
    <col min="10772" max="10772" width="10.85546875" style="83" customWidth="1"/>
    <col min="10773" max="10773" width="2" style="83" customWidth="1"/>
    <col min="10774" max="10774" width="15" style="83" customWidth="1"/>
    <col min="10775" max="10775" width="16.85546875" style="83" bestFit="1" customWidth="1"/>
    <col min="10776" max="11008" width="9.140625" style="83"/>
    <col min="11009" max="11009" width="42.85546875" style="83" bestFit="1" customWidth="1"/>
    <col min="11010" max="11011" width="9.140625" style="83"/>
    <col min="11012" max="11012" width="14.85546875" style="83" customWidth="1"/>
    <col min="11013" max="11013" width="1.85546875" style="83" customWidth="1"/>
    <col min="11014" max="11014" width="15" style="83" customWidth="1"/>
    <col min="11015" max="11015" width="2.140625" style="83" customWidth="1"/>
    <col min="11016" max="11016" width="9.140625" style="83"/>
    <col min="11017" max="11017" width="2" style="83" customWidth="1"/>
    <col min="11018" max="11018" width="9.140625" style="83"/>
    <col min="11019" max="11019" width="2.140625" style="83" customWidth="1"/>
    <col min="11020" max="11020" width="9.140625" style="83"/>
    <col min="11021" max="11021" width="1.5703125" style="83" customWidth="1"/>
    <col min="11022" max="11022" width="9.140625" style="83"/>
    <col min="11023" max="11023" width="1.85546875" style="83" customWidth="1"/>
    <col min="11024" max="11024" width="14.140625" style="83" customWidth="1"/>
    <col min="11025" max="11025" width="1.85546875" style="83" customWidth="1"/>
    <col min="11026" max="11026" width="13.5703125" style="83" customWidth="1"/>
    <col min="11027" max="11027" width="1.85546875" style="83" customWidth="1"/>
    <col min="11028" max="11028" width="10.85546875" style="83" customWidth="1"/>
    <col min="11029" max="11029" width="2" style="83" customWidth="1"/>
    <col min="11030" max="11030" width="15" style="83" customWidth="1"/>
    <col min="11031" max="11031" width="16.85546875" style="83" bestFit="1" customWidth="1"/>
    <col min="11032" max="11264" width="9.140625" style="83"/>
    <col min="11265" max="11265" width="42.85546875" style="83" bestFit="1" customWidth="1"/>
    <col min="11266" max="11267" width="9.140625" style="83"/>
    <col min="11268" max="11268" width="14.85546875" style="83" customWidth="1"/>
    <col min="11269" max="11269" width="1.85546875" style="83" customWidth="1"/>
    <col min="11270" max="11270" width="15" style="83" customWidth="1"/>
    <col min="11271" max="11271" width="2.140625" style="83" customWidth="1"/>
    <col min="11272" max="11272" width="9.140625" style="83"/>
    <col min="11273" max="11273" width="2" style="83" customWidth="1"/>
    <col min="11274" max="11274" width="9.140625" style="83"/>
    <col min="11275" max="11275" width="2.140625" style="83" customWidth="1"/>
    <col min="11276" max="11276" width="9.140625" style="83"/>
    <col min="11277" max="11277" width="1.5703125" style="83" customWidth="1"/>
    <col min="11278" max="11278" width="9.140625" style="83"/>
    <col min="11279" max="11279" width="1.85546875" style="83" customWidth="1"/>
    <col min="11280" max="11280" width="14.140625" style="83" customWidth="1"/>
    <col min="11281" max="11281" width="1.85546875" style="83" customWidth="1"/>
    <col min="11282" max="11282" width="13.5703125" style="83" customWidth="1"/>
    <col min="11283" max="11283" width="1.85546875" style="83" customWidth="1"/>
    <col min="11284" max="11284" width="10.85546875" style="83" customWidth="1"/>
    <col min="11285" max="11285" width="2" style="83" customWidth="1"/>
    <col min="11286" max="11286" width="15" style="83" customWidth="1"/>
    <col min="11287" max="11287" width="16.85546875" style="83" bestFit="1" customWidth="1"/>
    <col min="11288" max="11520" width="9.140625" style="83"/>
    <col min="11521" max="11521" width="42.85546875" style="83" bestFit="1" customWidth="1"/>
    <col min="11522" max="11523" width="9.140625" style="83"/>
    <col min="11524" max="11524" width="14.85546875" style="83" customWidth="1"/>
    <col min="11525" max="11525" width="1.85546875" style="83" customWidth="1"/>
    <col min="11526" max="11526" width="15" style="83" customWidth="1"/>
    <col min="11527" max="11527" width="2.140625" style="83" customWidth="1"/>
    <col min="11528" max="11528" width="9.140625" style="83"/>
    <col min="11529" max="11529" width="2" style="83" customWidth="1"/>
    <col min="11530" max="11530" width="9.140625" style="83"/>
    <col min="11531" max="11531" width="2.140625" style="83" customWidth="1"/>
    <col min="11532" max="11532" width="9.140625" style="83"/>
    <col min="11533" max="11533" width="1.5703125" style="83" customWidth="1"/>
    <col min="11534" max="11534" width="9.140625" style="83"/>
    <col min="11535" max="11535" width="1.85546875" style="83" customWidth="1"/>
    <col min="11536" max="11536" width="14.140625" style="83" customWidth="1"/>
    <col min="11537" max="11537" width="1.85546875" style="83" customWidth="1"/>
    <col min="11538" max="11538" width="13.5703125" style="83" customWidth="1"/>
    <col min="11539" max="11539" width="1.85546875" style="83" customWidth="1"/>
    <col min="11540" max="11540" width="10.85546875" style="83" customWidth="1"/>
    <col min="11541" max="11541" width="2" style="83" customWidth="1"/>
    <col min="11542" max="11542" width="15" style="83" customWidth="1"/>
    <col min="11543" max="11543" width="16.85546875" style="83" bestFit="1" customWidth="1"/>
    <col min="11544" max="11776" width="9.140625" style="83"/>
    <col min="11777" max="11777" width="42.85546875" style="83" bestFit="1" customWidth="1"/>
    <col min="11778" max="11779" width="9.140625" style="83"/>
    <col min="11780" max="11780" width="14.85546875" style="83" customWidth="1"/>
    <col min="11781" max="11781" width="1.85546875" style="83" customWidth="1"/>
    <col min="11782" max="11782" width="15" style="83" customWidth="1"/>
    <col min="11783" max="11783" width="2.140625" style="83" customWidth="1"/>
    <col min="11784" max="11784" width="9.140625" style="83"/>
    <col min="11785" max="11785" width="2" style="83" customWidth="1"/>
    <col min="11786" max="11786" width="9.140625" style="83"/>
    <col min="11787" max="11787" width="2.140625" style="83" customWidth="1"/>
    <col min="11788" max="11788" width="9.140625" style="83"/>
    <col min="11789" max="11789" width="1.5703125" style="83" customWidth="1"/>
    <col min="11790" max="11790" width="9.140625" style="83"/>
    <col min="11791" max="11791" width="1.85546875" style="83" customWidth="1"/>
    <col min="11792" max="11792" width="14.140625" style="83" customWidth="1"/>
    <col min="11793" max="11793" width="1.85546875" style="83" customWidth="1"/>
    <col min="11794" max="11794" width="13.5703125" style="83" customWidth="1"/>
    <col min="11795" max="11795" width="1.85546875" style="83" customWidth="1"/>
    <col min="11796" max="11796" width="10.85546875" style="83" customWidth="1"/>
    <col min="11797" max="11797" width="2" style="83" customWidth="1"/>
    <col min="11798" max="11798" width="15" style="83" customWidth="1"/>
    <col min="11799" max="11799" width="16.85546875" style="83" bestFit="1" customWidth="1"/>
    <col min="11800" max="12032" width="9.140625" style="83"/>
    <col min="12033" max="12033" width="42.85546875" style="83" bestFit="1" customWidth="1"/>
    <col min="12034" max="12035" width="9.140625" style="83"/>
    <col min="12036" max="12036" width="14.85546875" style="83" customWidth="1"/>
    <col min="12037" max="12037" width="1.85546875" style="83" customWidth="1"/>
    <col min="12038" max="12038" width="15" style="83" customWidth="1"/>
    <col min="12039" max="12039" width="2.140625" style="83" customWidth="1"/>
    <col min="12040" max="12040" width="9.140625" style="83"/>
    <col min="12041" max="12041" width="2" style="83" customWidth="1"/>
    <col min="12042" max="12042" width="9.140625" style="83"/>
    <col min="12043" max="12043" width="2.140625" style="83" customWidth="1"/>
    <col min="12044" max="12044" width="9.140625" style="83"/>
    <col min="12045" max="12045" width="1.5703125" style="83" customWidth="1"/>
    <col min="12046" max="12046" width="9.140625" style="83"/>
    <col min="12047" max="12047" width="1.85546875" style="83" customWidth="1"/>
    <col min="12048" max="12048" width="14.140625" style="83" customWidth="1"/>
    <col min="12049" max="12049" width="1.85546875" style="83" customWidth="1"/>
    <col min="12050" max="12050" width="13.5703125" style="83" customWidth="1"/>
    <col min="12051" max="12051" width="1.85546875" style="83" customWidth="1"/>
    <col min="12052" max="12052" width="10.85546875" style="83" customWidth="1"/>
    <col min="12053" max="12053" width="2" style="83" customWidth="1"/>
    <col min="12054" max="12054" width="15" style="83" customWidth="1"/>
    <col min="12055" max="12055" width="16.85546875" style="83" bestFit="1" customWidth="1"/>
    <col min="12056" max="12288" width="9.140625" style="83"/>
    <col min="12289" max="12289" width="42.85546875" style="83" bestFit="1" customWidth="1"/>
    <col min="12290" max="12291" width="9.140625" style="83"/>
    <col min="12292" max="12292" width="14.85546875" style="83" customWidth="1"/>
    <col min="12293" max="12293" width="1.85546875" style="83" customWidth="1"/>
    <col min="12294" max="12294" width="15" style="83" customWidth="1"/>
    <col min="12295" max="12295" width="2.140625" style="83" customWidth="1"/>
    <col min="12296" max="12296" width="9.140625" style="83"/>
    <col min="12297" max="12297" width="2" style="83" customWidth="1"/>
    <col min="12298" max="12298" width="9.140625" style="83"/>
    <col min="12299" max="12299" width="2.140625" style="83" customWidth="1"/>
    <col min="12300" max="12300" width="9.140625" style="83"/>
    <col min="12301" max="12301" width="1.5703125" style="83" customWidth="1"/>
    <col min="12302" max="12302" width="9.140625" style="83"/>
    <col min="12303" max="12303" width="1.85546875" style="83" customWidth="1"/>
    <col min="12304" max="12304" width="14.140625" style="83" customWidth="1"/>
    <col min="12305" max="12305" width="1.85546875" style="83" customWidth="1"/>
    <col min="12306" max="12306" width="13.5703125" style="83" customWidth="1"/>
    <col min="12307" max="12307" width="1.85546875" style="83" customWidth="1"/>
    <col min="12308" max="12308" width="10.85546875" style="83" customWidth="1"/>
    <col min="12309" max="12309" width="2" style="83" customWidth="1"/>
    <col min="12310" max="12310" width="15" style="83" customWidth="1"/>
    <col min="12311" max="12311" width="16.85546875" style="83" bestFit="1" customWidth="1"/>
    <col min="12312" max="12544" width="9.140625" style="83"/>
    <col min="12545" max="12545" width="42.85546875" style="83" bestFit="1" customWidth="1"/>
    <col min="12546" max="12547" width="9.140625" style="83"/>
    <col min="12548" max="12548" width="14.85546875" style="83" customWidth="1"/>
    <col min="12549" max="12549" width="1.85546875" style="83" customWidth="1"/>
    <col min="12550" max="12550" width="15" style="83" customWidth="1"/>
    <col min="12551" max="12551" width="2.140625" style="83" customWidth="1"/>
    <col min="12552" max="12552" width="9.140625" style="83"/>
    <col min="12553" max="12553" width="2" style="83" customWidth="1"/>
    <col min="12554" max="12554" width="9.140625" style="83"/>
    <col min="12555" max="12555" width="2.140625" style="83" customWidth="1"/>
    <col min="12556" max="12556" width="9.140625" style="83"/>
    <col min="12557" max="12557" width="1.5703125" style="83" customWidth="1"/>
    <col min="12558" max="12558" width="9.140625" style="83"/>
    <col min="12559" max="12559" width="1.85546875" style="83" customWidth="1"/>
    <col min="12560" max="12560" width="14.140625" style="83" customWidth="1"/>
    <col min="12561" max="12561" width="1.85546875" style="83" customWidth="1"/>
    <col min="12562" max="12562" width="13.5703125" style="83" customWidth="1"/>
    <col min="12563" max="12563" width="1.85546875" style="83" customWidth="1"/>
    <col min="12564" max="12564" width="10.85546875" style="83" customWidth="1"/>
    <col min="12565" max="12565" width="2" style="83" customWidth="1"/>
    <col min="12566" max="12566" width="15" style="83" customWidth="1"/>
    <col min="12567" max="12567" width="16.85546875" style="83" bestFit="1" customWidth="1"/>
    <col min="12568" max="12800" width="9.140625" style="83"/>
    <col min="12801" max="12801" width="42.85546875" style="83" bestFit="1" customWidth="1"/>
    <col min="12802" max="12803" width="9.140625" style="83"/>
    <col min="12804" max="12804" width="14.85546875" style="83" customWidth="1"/>
    <col min="12805" max="12805" width="1.85546875" style="83" customWidth="1"/>
    <col min="12806" max="12806" width="15" style="83" customWidth="1"/>
    <col min="12807" max="12807" width="2.140625" style="83" customWidth="1"/>
    <col min="12808" max="12808" width="9.140625" style="83"/>
    <col min="12809" max="12809" width="2" style="83" customWidth="1"/>
    <col min="12810" max="12810" width="9.140625" style="83"/>
    <col min="12811" max="12811" width="2.140625" style="83" customWidth="1"/>
    <col min="12812" max="12812" width="9.140625" style="83"/>
    <col min="12813" max="12813" width="1.5703125" style="83" customWidth="1"/>
    <col min="12814" max="12814" width="9.140625" style="83"/>
    <col min="12815" max="12815" width="1.85546875" style="83" customWidth="1"/>
    <col min="12816" max="12816" width="14.140625" style="83" customWidth="1"/>
    <col min="12817" max="12817" width="1.85546875" style="83" customWidth="1"/>
    <col min="12818" max="12818" width="13.5703125" style="83" customWidth="1"/>
    <col min="12819" max="12819" width="1.85546875" style="83" customWidth="1"/>
    <col min="12820" max="12820" width="10.85546875" style="83" customWidth="1"/>
    <col min="12821" max="12821" width="2" style="83" customWidth="1"/>
    <col min="12822" max="12822" width="15" style="83" customWidth="1"/>
    <col min="12823" max="12823" width="16.85546875" style="83" bestFit="1" customWidth="1"/>
    <col min="12824" max="13056" width="9.140625" style="83"/>
    <col min="13057" max="13057" width="42.85546875" style="83" bestFit="1" customWidth="1"/>
    <col min="13058" max="13059" width="9.140625" style="83"/>
    <col min="13060" max="13060" width="14.85546875" style="83" customWidth="1"/>
    <col min="13061" max="13061" width="1.85546875" style="83" customWidth="1"/>
    <col min="13062" max="13062" width="15" style="83" customWidth="1"/>
    <col min="13063" max="13063" width="2.140625" style="83" customWidth="1"/>
    <col min="13064" max="13064" width="9.140625" style="83"/>
    <col min="13065" max="13065" width="2" style="83" customWidth="1"/>
    <col min="13066" max="13066" width="9.140625" style="83"/>
    <col min="13067" max="13067" width="2.140625" style="83" customWidth="1"/>
    <col min="13068" max="13068" width="9.140625" style="83"/>
    <col min="13069" max="13069" width="1.5703125" style="83" customWidth="1"/>
    <col min="13070" max="13070" width="9.140625" style="83"/>
    <col min="13071" max="13071" width="1.85546875" style="83" customWidth="1"/>
    <col min="13072" max="13072" width="14.140625" style="83" customWidth="1"/>
    <col min="13073" max="13073" width="1.85546875" style="83" customWidth="1"/>
    <col min="13074" max="13074" width="13.5703125" style="83" customWidth="1"/>
    <col min="13075" max="13075" width="1.85546875" style="83" customWidth="1"/>
    <col min="13076" max="13076" width="10.85546875" style="83" customWidth="1"/>
    <col min="13077" max="13077" width="2" style="83" customWidth="1"/>
    <col min="13078" max="13078" width="15" style="83" customWidth="1"/>
    <col min="13079" max="13079" width="16.85546875" style="83" bestFit="1" customWidth="1"/>
    <col min="13080" max="13312" width="9.140625" style="83"/>
    <col min="13313" max="13313" width="42.85546875" style="83" bestFit="1" customWidth="1"/>
    <col min="13314" max="13315" width="9.140625" style="83"/>
    <col min="13316" max="13316" width="14.85546875" style="83" customWidth="1"/>
    <col min="13317" max="13317" width="1.85546875" style="83" customWidth="1"/>
    <col min="13318" max="13318" width="15" style="83" customWidth="1"/>
    <col min="13319" max="13319" width="2.140625" style="83" customWidth="1"/>
    <col min="13320" max="13320" width="9.140625" style="83"/>
    <col min="13321" max="13321" width="2" style="83" customWidth="1"/>
    <col min="13322" max="13322" width="9.140625" style="83"/>
    <col min="13323" max="13323" width="2.140625" style="83" customWidth="1"/>
    <col min="13324" max="13324" width="9.140625" style="83"/>
    <col min="13325" max="13325" width="1.5703125" style="83" customWidth="1"/>
    <col min="13326" max="13326" width="9.140625" style="83"/>
    <col min="13327" max="13327" width="1.85546875" style="83" customWidth="1"/>
    <col min="13328" max="13328" width="14.140625" style="83" customWidth="1"/>
    <col min="13329" max="13329" width="1.85546875" style="83" customWidth="1"/>
    <col min="13330" max="13330" width="13.5703125" style="83" customWidth="1"/>
    <col min="13331" max="13331" width="1.85546875" style="83" customWidth="1"/>
    <col min="13332" max="13332" width="10.85546875" style="83" customWidth="1"/>
    <col min="13333" max="13333" width="2" style="83" customWidth="1"/>
    <col min="13334" max="13334" width="15" style="83" customWidth="1"/>
    <col min="13335" max="13335" width="16.85546875" style="83" bestFit="1" customWidth="1"/>
    <col min="13336" max="13568" width="9.140625" style="83"/>
    <col min="13569" max="13569" width="42.85546875" style="83" bestFit="1" customWidth="1"/>
    <col min="13570" max="13571" width="9.140625" style="83"/>
    <col min="13572" max="13572" width="14.85546875" style="83" customWidth="1"/>
    <col min="13573" max="13573" width="1.85546875" style="83" customWidth="1"/>
    <col min="13574" max="13574" width="15" style="83" customWidth="1"/>
    <col min="13575" max="13575" width="2.140625" style="83" customWidth="1"/>
    <col min="13576" max="13576" width="9.140625" style="83"/>
    <col min="13577" max="13577" width="2" style="83" customWidth="1"/>
    <col min="13578" max="13578" width="9.140625" style="83"/>
    <col min="13579" max="13579" width="2.140625" style="83" customWidth="1"/>
    <col min="13580" max="13580" width="9.140625" style="83"/>
    <col min="13581" max="13581" width="1.5703125" style="83" customWidth="1"/>
    <col min="13582" max="13582" width="9.140625" style="83"/>
    <col min="13583" max="13583" width="1.85546875" style="83" customWidth="1"/>
    <col min="13584" max="13584" width="14.140625" style="83" customWidth="1"/>
    <col min="13585" max="13585" width="1.85546875" style="83" customWidth="1"/>
    <col min="13586" max="13586" width="13.5703125" style="83" customWidth="1"/>
    <col min="13587" max="13587" width="1.85546875" style="83" customWidth="1"/>
    <col min="13588" max="13588" width="10.85546875" style="83" customWidth="1"/>
    <col min="13589" max="13589" width="2" style="83" customWidth="1"/>
    <col min="13590" max="13590" width="15" style="83" customWidth="1"/>
    <col min="13591" max="13591" width="16.85546875" style="83" bestFit="1" customWidth="1"/>
    <col min="13592" max="13824" width="9.140625" style="83"/>
    <col min="13825" max="13825" width="42.85546875" style="83" bestFit="1" customWidth="1"/>
    <col min="13826" max="13827" width="9.140625" style="83"/>
    <col min="13828" max="13828" width="14.85546875" style="83" customWidth="1"/>
    <col min="13829" max="13829" width="1.85546875" style="83" customWidth="1"/>
    <col min="13830" max="13830" width="15" style="83" customWidth="1"/>
    <col min="13831" max="13831" width="2.140625" style="83" customWidth="1"/>
    <col min="13832" max="13832" width="9.140625" style="83"/>
    <col min="13833" max="13833" width="2" style="83" customWidth="1"/>
    <col min="13834" max="13834" width="9.140625" style="83"/>
    <col min="13835" max="13835" width="2.140625" style="83" customWidth="1"/>
    <col min="13836" max="13836" width="9.140625" style="83"/>
    <col min="13837" max="13837" width="1.5703125" style="83" customWidth="1"/>
    <col min="13838" max="13838" width="9.140625" style="83"/>
    <col min="13839" max="13839" width="1.85546875" style="83" customWidth="1"/>
    <col min="13840" max="13840" width="14.140625" style="83" customWidth="1"/>
    <col min="13841" max="13841" width="1.85546875" style="83" customWidth="1"/>
    <col min="13842" max="13842" width="13.5703125" style="83" customWidth="1"/>
    <col min="13843" max="13843" width="1.85546875" style="83" customWidth="1"/>
    <col min="13844" max="13844" width="10.85546875" style="83" customWidth="1"/>
    <col min="13845" max="13845" width="2" style="83" customWidth="1"/>
    <col min="13846" max="13846" width="15" style="83" customWidth="1"/>
    <col min="13847" max="13847" width="16.85546875" style="83" bestFit="1" customWidth="1"/>
    <col min="13848" max="14080" width="9.140625" style="83"/>
    <col min="14081" max="14081" width="42.85546875" style="83" bestFit="1" customWidth="1"/>
    <col min="14082" max="14083" width="9.140625" style="83"/>
    <col min="14084" max="14084" width="14.85546875" style="83" customWidth="1"/>
    <col min="14085" max="14085" width="1.85546875" style="83" customWidth="1"/>
    <col min="14086" max="14086" width="15" style="83" customWidth="1"/>
    <col min="14087" max="14087" width="2.140625" style="83" customWidth="1"/>
    <col min="14088" max="14088" width="9.140625" style="83"/>
    <col min="14089" max="14089" width="2" style="83" customWidth="1"/>
    <col min="14090" max="14090" width="9.140625" style="83"/>
    <col min="14091" max="14091" width="2.140625" style="83" customWidth="1"/>
    <col min="14092" max="14092" width="9.140625" style="83"/>
    <col min="14093" max="14093" width="1.5703125" style="83" customWidth="1"/>
    <col min="14094" max="14094" width="9.140625" style="83"/>
    <col min="14095" max="14095" width="1.85546875" style="83" customWidth="1"/>
    <col min="14096" max="14096" width="14.140625" style="83" customWidth="1"/>
    <col min="14097" max="14097" width="1.85546875" style="83" customWidth="1"/>
    <col min="14098" max="14098" width="13.5703125" style="83" customWidth="1"/>
    <col min="14099" max="14099" width="1.85546875" style="83" customWidth="1"/>
    <col min="14100" max="14100" width="10.85546875" style="83" customWidth="1"/>
    <col min="14101" max="14101" width="2" style="83" customWidth="1"/>
    <col min="14102" max="14102" width="15" style="83" customWidth="1"/>
    <col min="14103" max="14103" width="16.85546875" style="83" bestFit="1" customWidth="1"/>
    <col min="14104" max="14336" width="9.140625" style="83"/>
    <col min="14337" max="14337" width="42.85546875" style="83" bestFit="1" customWidth="1"/>
    <col min="14338" max="14339" width="9.140625" style="83"/>
    <col min="14340" max="14340" width="14.85546875" style="83" customWidth="1"/>
    <col min="14341" max="14341" width="1.85546875" style="83" customWidth="1"/>
    <col min="14342" max="14342" width="15" style="83" customWidth="1"/>
    <col min="14343" max="14343" width="2.140625" style="83" customWidth="1"/>
    <col min="14344" max="14344" width="9.140625" style="83"/>
    <col min="14345" max="14345" width="2" style="83" customWidth="1"/>
    <col min="14346" max="14346" width="9.140625" style="83"/>
    <col min="14347" max="14347" width="2.140625" style="83" customWidth="1"/>
    <col min="14348" max="14348" width="9.140625" style="83"/>
    <col min="14349" max="14349" width="1.5703125" style="83" customWidth="1"/>
    <col min="14350" max="14350" width="9.140625" style="83"/>
    <col min="14351" max="14351" width="1.85546875" style="83" customWidth="1"/>
    <col min="14352" max="14352" width="14.140625" style="83" customWidth="1"/>
    <col min="14353" max="14353" width="1.85546875" style="83" customWidth="1"/>
    <col min="14354" max="14354" width="13.5703125" style="83" customWidth="1"/>
    <col min="14355" max="14355" width="1.85546875" style="83" customWidth="1"/>
    <col min="14356" max="14356" width="10.85546875" style="83" customWidth="1"/>
    <col min="14357" max="14357" width="2" style="83" customWidth="1"/>
    <col min="14358" max="14358" width="15" style="83" customWidth="1"/>
    <col min="14359" max="14359" width="16.85546875" style="83" bestFit="1" customWidth="1"/>
    <col min="14360" max="14592" width="9.140625" style="83"/>
    <col min="14593" max="14593" width="42.85546875" style="83" bestFit="1" customWidth="1"/>
    <col min="14594" max="14595" width="9.140625" style="83"/>
    <col min="14596" max="14596" width="14.85546875" style="83" customWidth="1"/>
    <col min="14597" max="14597" width="1.85546875" style="83" customWidth="1"/>
    <col min="14598" max="14598" width="15" style="83" customWidth="1"/>
    <col min="14599" max="14599" width="2.140625" style="83" customWidth="1"/>
    <col min="14600" max="14600" width="9.140625" style="83"/>
    <col min="14601" max="14601" width="2" style="83" customWidth="1"/>
    <col min="14602" max="14602" width="9.140625" style="83"/>
    <col min="14603" max="14603" width="2.140625" style="83" customWidth="1"/>
    <col min="14604" max="14604" width="9.140625" style="83"/>
    <col min="14605" max="14605" width="1.5703125" style="83" customWidth="1"/>
    <col min="14606" max="14606" width="9.140625" style="83"/>
    <col min="14607" max="14607" width="1.85546875" style="83" customWidth="1"/>
    <col min="14608" max="14608" width="14.140625" style="83" customWidth="1"/>
    <col min="14609" max="14609" width="1.85546875" style="83" customWidth="1"/>
    <col min="14610" max="14610" width="13.5703125" style="83" customWidth="1"/>
    <col min="14611" max="14611" width="1.85546875" style="83" customWidth="1"/>
    <col min="14612" max="14612" width="10.85546875" style="83" customWidth="1"/>
    <col min="14613" max="14613" width="2" style="83" customWidth="1"/>
    <col min="14614" max="14614" width="15" style="83" customWidth="1"/>
    <col min="14615" max="14615" width="16.85546875" style="83" bestFit="1" customWidth="1"/>
    <col min="14616" max="14848" width="9.140625" style="83"/>
    <col min="14849" max="14849" width="42.85546875" style="83" bestFit="1" customWidth="1"/>
    <col min="14850" max="14851" width="9.140625" style="83"/>
    <col min="14852" max="14852" width="14.85546875" style="83" customWidth="1"/>
    <col min="14853" max="14853" width="1.85546875" style="83" customWidth="1"/>
    <col min="14854" max="14854" width="15" style="83" customWidth="1"/>
    <col min="14855" max="14855" width="2.140625" style="83" customWidth="1"/>
    <col min="14856" max="14856" width="9.140625" style="83"/>
    <col min="14857" max="14857" width="2" style="83" customWidth="1"/>
    <col min="14858" max="14858" width="9.140625" style="83"/>
    <col min="14859" max="14859" width="2.140625" style="83" customWidth="1"/>
    <col min="14860" max="14860" width="9.140625" style="83"/>
    <col min="14861" max="14861" width="1.5703125" style="83" customWidth="1"/>
    <col min="14862" max="14862" width="9.140625" style="83"/>
    <col min="14863" max="14863" width="1.85546875" style="83" customWidth="1"/>
    <col min="14864" max="14864" width="14.140625" style="83" customWidth="1"/>
    <col min="14865" max="14865" width="1.85546875" style="83" customWidth="1"/>
    <col min="14866" max="14866" width="13.5703125" style="83" customWidth="1"/>
    <col min="14867" max="14867" width="1.85546875" style="83" customWidth="1"/>
    <col min="14868" max="14868" width="10.85546875" style="83" customWidth="1"/>
    <col min="14869" max="14869" width="2" style="83" customWidth="1"/>
    <col min="14870" max="14870" width="15" style="83" customWidth="1"/>
    <col min="14871" max="14871" width="16.85546875" style="83" bestFit="1" customWidth="1"/>
    <col min="14872" max="15104" width="9.140625" style="83"/>
    <col min="15105" max="15105" width="42.85546875" style="83" bestFit="1" customWidth="1"/>
    <col min="15106" max="15107" width="9.140625" style="83"/>
    <col min="15108" max="15108" width="14.85546875" style="83" customWidth="1"/>
    <col min="15109" max="15109" width="1.85546875" style="83" customWidth="1"/>
    <col min="15110" max="15110" width="15" style="83" customWidth="1"/>
    <col min="15111" max="15111" width="2.140625" style="83" customWidth="1"/>
    <col min="15112" max="15112" width="9.140625" style="83"/>
    <col min="15113" max="15113" width="2" style="83" customWidth="1"/>
    <col min="15114" max="15114" width="9.140625" style="83"/>
    <col min="15115" max="15115" width="2.140625" style="83" customWidth="1"/>
    <col min="15116" max="15116" width="9.140625" style="83"/>
    <col min="15117" max="15117" width="1.5703125" style="83" customWidth="1"/>
    <col min="15118" max="15118" width="9.140625" style="83"/>
    <col min="15119" max="15119" width="1.85546875" style="83" customWidth="1"/>
    <col min="15120" max="15120" width="14.140625" style="83" customWidth="1"/>
    <col min="15121" max="15121" width="1.85546875" style="83" customWidth="1"/>
    <col min="15122" max="15122" width="13.5703125" style="83" customWidth="1"/>
    <col min="15123" max="15123" width="1.85546875" style="83" customWidth="1"/>
    <col min="15124" max="15124" width="10.85546875" style="83" customWidth="1"/>
    <col min="15125" max="15125" width="2" style="83" customWidth="1"/>
    <col min="15126" max="15126" width="15" style="83" customWidth="1"/>
    <col min="15127" max="15127" width="16.85546875" style="83" bestFit="1" customWidth="1"/>
    <col min="15128" max="15360" width="9.140625" style="83"/>
    <col min="15361" max="15361" width="42.85546875" style="83" bestFit="1" customWidth="1"/>
    <col min="15362" max="15363" width="9.140625" style="83"/>
    <col min="15364" max="15364" width="14.85546875" style="83" customWidth="1"/>
    <col min="15365" max="15365" width="1.85546875" style="83" customWidth="1"/>
    <col min="15366" max="15366" width="15" style="83" customWidth="1"/>
    <col min="15367" max="15367" width="2.140625" style="83" customWidth="1"/>
    <col min="15368" max="15368" width="9.140625" style="83"/>
    <col min="15369" max="15369" width="2" style="83" customWidth="1"/>
    <col min="15370" max="15370" width="9.140625" style="83"/>
    <col min="15371" max="15371" width="2.140625" style="83" customWidth="1"/>
    <col min="15372" max="15372" width="9.140625" style="83"/>
    <col min="15373" max="15373" width="1.5703125" style="83" customWidth="1"/>
    <col min="15374" max="15374" width="9.140625" style="83"/>
    <col min="15375" max="15375" width="1.85546875" style="83" customWidth="1"/>
    <col min="15376" max="15376" width="14.140625" style="83" customWidth="1"/>
    <col min="15377" max="15377" width="1.85546875" style="83" customWidth="1"/>
    <col min="15378" max="15378" width="13.5703125" style="83" customWidth="1"/>
    <col min="15379" max="15379" width="1.85546875" style="83" customWidth="1"/>
    <col min="15380" max="15380" width="10.85546875" style="83" customWidth="1"/>
    <col min="15381" max="15381" width="2" style="83" customWidth="1"/>
    <col min="15382" max="15382" width="15" style="83" customWidth="1"/>
    <col min="15383" max="15383" width="16.85546875" style="83" bestFit="1" customWidth="1"/>
    <col min="15384" max="15616" width="9.140625" style="83"/>
    <col min="15617" max="15617" width="42.85546875" style="83" bestFit="1" customWidth="1"/>
    <col min="15618" max="15619" width="9.140625" style="83"/>
    <col min="15620" max="15620" width="14.85546875" style="83" customWidth="1"/>
    <col min="15621" max="15621" width="1.85546875" style="83" customWidth="1"/>
    <col min="15622" max="15622" width="15" style="83" customWidth="1"/>
    <col min="15623" max="15623" width="2.140625" style="83" customWidth="1"/>
    <col min="15624" max="15624" width="9.140625" style="83"/>
    <col min="15625" max="15625" width="2" style="83" customWidth="1"/>
    <col min="15626" max="15626" width="9.140625" style="83"/>
    <col min="15627" max="15627" width="2.140625" style="83" customWidth="1"/>
    <col min="15628" max="15628" width="9.140625" style="83"/>
    <col min="15629" max="15629" width="1.5703125" style="83" customWidth="1"/>
    <col min="15630" max="15630" width="9.140625" style="83"/>
    <col min="15631" max="15631" width="1.85546875" style="83" customWidth="1"/>
    <col min="15632" max="15632" width="14.140625" style="83" customWidth="1"/>
    <col min="15633" max="15633" width="1.85546875" style="83" customWidth="1"/>
    <col min="15634" max="15634" width="13.5703125" style="83" customWidth="1"/>
    <col min="15635" max="15635" width="1.85546875" style="83" customWidth="1"/>
    <col min="15636" max="15636" width="10.85546875" style="83" customWidth="1"/>
    <col min="15637" max="15637" width="2" style="83" customWidth="1"/>
    <col min="15638" max="15638" width="15" style="83" customWidth="1"/>
    <col min="15639" max="15639" width="16.85546875" style="83" bestFit="1" customWidth="1"/>
    <col min="15640" max="15872" width="9.140625" style="83"/>
    <col min="15873" max="15873" width="42.85546875" style="83" bestFit="1" customWidth="1"/>
    <col min="15874" max="15875" width="9.140625" style="83"/>
    <col min="15876" max="15876" width="14.85546875" style="83" customWidth="1"/>
    <col min="15877" max="15877" width="1.85546875" style="83" customWidth="1"/>
    <col min="15878" max="15878" width="15" style="83" customWidth="1"/>
    <col min="15879" max="15879" width="2.140625" style="83" customWidth="1"/>
    <col min="15880" max="15880" width="9.140625" style="83"/>
    <col min="15881" max="15881" width="2" style="83" customWidth="1"/>
    <col min="15882" max="15882" width="9.140625" style="83"/>
    <col min="15883" max="15883" width="2.140625" style="83" customWidth="1"/>
    <col min="15884" max="15884" width="9.140625" style="83"/>
    <col min="15885" max="15885" width="1.5703125" style="83" customWidth="1"/>
    <col min="15886" max="15886" width="9.140625" style="83"/>
    <col min="15887" max="15887" width="1.85546875" style="83" customWidth="1"/>
    <col min="15888" max="15888" width="14.140625" style="83" customWidth="1"/>
    <col min="15889" max="15889" width="1.85546875" style="83" customWidth="1"/>
    <col min="15890" max="15890" width="13.5703125" style="83" customWidth="1"/>
    <col min="15891" max="15891" width="1.85546875" style="83" customWidth="1"/>
    <col min="15892" max="15892" width="10.85546875" style="83" customWidth="1"/>
    <col min="15893" max="15893" width="2" style="83" customWidth="1"/>
    <col min="15894" max="15894" width="15" style="83" customWidth="1"/>
    <col min="15895" max="15895" width="16.85546875" style="83" bestFit="1" customWidth="1"/>
    <col min="15896" max="16128" width="9.140625" style="83"/>
    <col min="16129" max="16129" width="42.85546875" style="83" bestFit="1" customWidth="1"/>
    <col min="16130" max="16131" width="9.140625" style="83"/>
    <col min="16132" max="16132" width="14.85546875" style="83" customWidth="1"/>
    <col min="16133" max="16133" width="1.85546875" style="83" customWidth="1"/>
    <col min="16134" max="16134" width="15" style="83" customWidth="1"/>
    <col min="16135" max="16135" width="2.140625" style="83" customWidth="1"/>
    <col min="16136" max="16136" width="9.140625" style="83"/>
    <col min="16137" max="16137" width="2" style="83" customWidth="1"/>
    <col min="16138" max="16138" width="9.140625" style="83"/>
    <col min="16139" max="16139" width="2.140625" style="83" customWidth="1"/>
    <col min="16140" max="16140" width="9.140625" style="83"/>
    <col min="16141" max="16141" width="1.5703125" style="83" customWidth="1"/>
    <col min="16142" max="16142" width="9.140625" style="83"/>
    <col min="16143" max="16143" width="1.85546875" style="83" customWidth="1"/>
    <col min="16144" max="16144" width="14.140625" style="83" customWidth="1"/>
    <col min="16145" max="16145" width="1.85546875" style="83" customWidth="1"/>
    <col min="16146" max="16146" width="13.5703125" style="83" customWidth="1"/>
    <col min="16147" max="16147" width="1.85546875" style="83" customWidth="1"/>
    <col min="16148" max="16148" width="10.85546875" style="83" customWidth="1"/>
    <col min="16149" max="16149" width="2" style="83" customWidth="1"/>
    <col min="16150" max="16150" width="15" style="83" customWidth="1"/>
    <col min="16151" max="16151" width="16.85546875" style="83" bestFit="1" customWidth="1"/>
    <col min="16152" max="16384" width="9.140625" style="83"/>
  </cols>
  <sheetData>
    <row r="1" spans="1:22" ht="18" customHeight="1" x14ac:dyDescent="0.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172" t="s">
        <v>148</v>
      </c>
      <c r="S1" s="172"/>
      <c r="T1" s="172"/>
      <c r="U1" s="172"/>
      <c r="V1" s="172"/>
    </row>
    <row r="2" spans="1:22" ht="18" customHeight="1" x14ac:dyDescent="0.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</row>
    <row r="3" spans="1:22" ht="18" customHeight="1" x14ac:dyDescent="0.5">
      <c r="A3" s="165" t="s">
        <v>68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</row>
    <row r="4" spans="1:22" ht="18" customHeight="1" x14ac:dyDescent="0.5">
      <c r="A4" s="165" t="s">
        <v>222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</row>
    <row r="5" spans="1:22" ht="18" customHeight="1" x14ac:dyDescent="0.5">
      <c r="A5" s="165" t="str">
        <f>เปลี่ยนแปลงรวม!A5</f>
        <v>สำหรับงวดเก้าเดือนสิ้นสุดวันที่ 30 กันยายน 2568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</row>
    <row r="6" spans="1:22" ht="18" customHeight="1" x14ac:dyDescent="0.5">
      <c r="A6" s="82"/>
      <c r="B6" s="82"/>
      <c r="C6" s="82"/>
      <c r="D6" s="175" t="s">
        <v>2</v>
      </c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</row>
    <row r="7" spans="1:22" ht="18" customHeight="1" x14ac:dyDescent="0.5">
      <c r="A7" s="82"/>
      <c r="B7" s="82"/>
      <c r="C7" s="82"/>
      <c r="D7" s="3"/>
      <c r="E7" s="3"/>
      <c r="F7" s="3"/>
      <c r="G7" s="3"/>
      <c r="H7" s="3"/>
      <c r="I7" s="3"/>
      <c r="J7" s="4" t="s">
        <v>69</v>
      </c>
      <c r="K7" s="5"/>
      <c r="L7" s="5" t="s">
        <v>70</v>
      </c>
      <c r="M7" s="5"/>
      <c r="N7" s="5" t="s">
        <v>106</v>
      </c>
      <c r="O7" s="3"/>
      <c r="P7" s="174"/>
      <c r="Q7" s="174"/>
      <c r="R7" s="174"/>
      <c r="S7" s="6"/>
      <c r="T7" s="7" t="s">
        <v>107</v>
      </c>
      <c r="U7" s="6"/>
      <c r="V7" s="82"/>
    </row>
    <row r="8" spans="1:22" ht="18" customHeight="1" x14ac:dyDescent="0.5">
      <c r="A8" s="82"/>
      <c r="B8" s="82"/>
      <c r="C8" s="82"/>
      <c r="D8" s="3"/>
      <c r="E8" s="3"/>
      <c r="F8" s="3"/>
      <c r="G8" s="3"/>
      <c r="H8" s="3"/>
      <c r="I8" s="3"/>
      <c r="J8" s="4"/>
      <c r="K8" s="5"/>
      <c r="L8" s="5"/>
      <c r="M8" s="5"/>
      <c r="N8" s="5"/>
      <c r="O8" s="3"/>
      <c r="P8" s="169" t="s">
        <v>108</v>
      </c>
      <c r="Q8" s="169"/>
      <c r="R8" s="169"/>
      <c r="S8" s="6"/>
      <c r="T8" s="9" t="s">
        <v>109</v>
      </c>
      <c r="U8" s="6"/>
      <c r="V8" s="82"/>
    </row>
    <row r="9" spans="1:22" ht="18" customHeight="1" x14ac:dyDescent="0.5">
      <c r="A9" s="82"/>
      <c r="B9" s="82"/>
      <c r="C9" s="82"/>
      <c r="D9" s="3"/>
      <c r="E9" s="3"/>
      <c r="F9" s="5" t="s">
        <v>73</v>
      </c>
      <c r="G9" s="3"/>
      <c r="H9" s="5"/>
      <c r="I9" s="3"/>
      <c r="J9" s="4"/>
      <c r="K9" s="5"/>
      <c r="L9" s="5"/>
      <c r="M9" s="5"/>
      <c r="N9" s="5"/>
      <c r="O9" s="3"/>
      <c r="P9" s="6"/>
      <c r="Q9" s="6"/>
      <c r="R9" s="6"/>
      <c r="S9" s="6"/>
      <c r="T9" s="7" t="s">
        <v>75</v>
      </c>
      <c r="U9" s="6"/>
      <c r="V9" s="82"/>
    </row>
    <row r="10" spans="1:22" ht="18" customHeight="1" x14ac:dyDescent="0.5">
      <c r="A10" s="82"/>
      <c r="B10" s="82"/>
      <c r="C10" s="82"/>
      <c r="D10" s="10" t="s">
        <v>79</v>
      </c>
      <c r="E10" s="10"/>
      <c r="F10" s="5" t="s">
        <v>80</v>
      </c>
      <c r="G10" s="3"/>
      <c r="H10" s="5" t="s">
        <v>70</v>
      </c>
      <c r="I10" s="5"/>
      <c r="J10" s="11" t="s">
        <v>81</v>
      </c>
      <c r="K10" s="5"/>
      <c r="L10" s="5" t="s">
        <v>82</v>
      </c>
      <c r="M10" s="5"/>
      <c r="N10" s="5" t="s">
        <v>110</v>
      </c>
      <c r="O10" s="3"/>
      <c r="P10" s="12" t="s">
        <v>83</v>
      </c>
      <c r="Q10" s="13"/>
      <c r="R10" s="12" t="s">
        <v>61</v>
      </c>
      <c r="S10" s="12"/>
      <c r="T10" s="14" t="s">
        <v>85</v>
      </c>
      <c r="U10" s="12"/>
      <c r="V10" s="82"/>
    </row>
    <row r="11" spans="1:22" ht="18" customHeight="1" x14ac:dyDescent="0.5">
      <c r="A11" s="82"/>
      <c r="B11" s="86" t="s">
        <v>4</v>
      </c>
      <c r="C11" s="82"/>
      <c r="D11" s="15" t="s">
        <v>89</v>
      </c>
      <c r="E11" s="16"/>
      <c r="F11" s="2" t="s">
        <v>90</v>
      </c>
      <c r="G11" s="3"/>
      <c r="H11" s="2" t="s">
        <v>82</v>
      </c>
      <c r="I11" s="17"/>
      <c r="J11" s="18" t="s">
        <v>91</v>
      </c>
      <c r="K11" s="17"/>
      <c r="L11" s="2"/>
      <c r="M11" s="17"/>
      <c r="N11" s="2" t="s">
        <v>111</v>
      </c>
      <c r="O11" s="3"/>
      <c r="P11" s="8" t="s">
        <v>92</v>
      </c>
      <c r="Q11" s="13"/>
      <c r="R11" s="8"/>
      <c r="S11" s="6"/>
      <c r="T11" s="19" t="s">
        <v>94</v>
      </c>
      <c r="U11" s="6"/>
      <c r="V11" s="86" t="s">
        <v>96</v>
      </c>
    </row>
    <row r="12" spans="1:22" ht="18" customHeight="1" x14ac:dyDescent="0.5">
      <c r="A12" s="82"/>
      <c r="B12" s="82"/>
      <c r="C12" s="17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6"/>
      <c r="Q12" s="17"/>
      <c r="R12" s="20"/>
      <c r="S12" s="20"/>
      <c r="T12" s="20"/>
      <c r="U12" s="16"/>
      <c r="V12" s="20"/>
    </row>
    <row r="13" spans="1:22" ht="18" customHeight="1" x14ac:dyDescent="0.5">
      <c r="A13" s="82" t="str">
        <f>เปลี่ยนแปลงรวม!A13</f>
        <v>ยอดคงเหลือ ณ วันที่  1 มกราคม 2567</v>
      </c>
      <c r="B13" s="85"/>
      <c r="C13" s="82"/>
      <c r="D13" s="21">
        <v>1164401069.76</v>
      </c>
      <c r="E13" s="21"/>
      <c r="F13" s="21">
        <v>688264273.17000008</v>
      </c>
      <c r="G13" s="21"/>
      <c r="H13" s="21">
        <v>0</v>
      </c>
      <c r="I13" s="21"/>
      <c r="J13" s="3"/>
      <c r="K13" s="21"/>
      <c r="L13" s="21"/>
      <c r="M13" s="21"/>
      <c r="N13" s="21"/>
      <c r="O13" s="21"/>
      <c r="P13" s="21">
        <v>107803033.52</v>
      </c>
      <c r="Q13" s="21"/>
      <c r="R13" s="21">
        <v>944772321.66999996</v>
      </c>
      <c r="S13" s="21"/>
      <c r="T13" s="21">
        <v>0</v>
      </c>
      <c r="U13" s="21"/>
      <c r="V13" s="21">
        <f>SUM(D13:U13)</f>
        <v>2905240698.1199999</v>
      </c>
    </row>
    <row r="14" spans="1:22" ht="9.75" customHeight="1" x14ac:dyDescent="0.5">
      <c r="A14" s="82"/>
      <c r="B14" s="82"/>
      <c r="C14" s="82"/>
      <c r="D14" s="21"/>
      <c r="E14" s="21"/>
      <c r="F14" s="21"/>
      <c r="G14" s="21"/>
      <c r="H14" s="21"/>
      <c r="I14" s="21"/>
      <c r="J14" s="3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ht="18" customHeight="1" x14ac:dyDescent="0.5">
      <c r="A15" s="82" t="s">
        <v>98</v>
      </c>
      <c r="B15" s="82"/>
      <c r="C15" s="82"/>
      <c r="D15" s="21"/>
      <c r="E15" s="21"/>
      <c r="F15" s="21"/>
      <c r="G15" s="21"/>
      <c r="H15" s="21"/>
      <c r="I15" s="21"/>
      <c r="J15" s="3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spans="1:22" ht="18" customHeight="1" x14ac:dyDescent="0.5">
      <c r="A16" s="82" t="s">
        <v>99</v>
      </c>
      <c r="B16" s="85">
        <v>23</v>
      </c>
      <c r="C16" s="82"/>
      <c r="D16" s="21">
        <v>185701489.12</v>
      </c>
      <c r="E16" s="21"/>
      <c r="F16" s="21">
        <v>656640465.54999995</v>
      </c>
      <c r="G16" s="21"/>
      <c r="H16" s="21">
        <v>0</v>
      </c>
      <c r="I16" s="21"/>
      <c r="J16" s="21">
        <v>0</v>
      </c>
      <c r="K16" s="21"/>
      <c r="L16" s="21">
        <v>0</v>
      </c>
      <c r="M16" s="21"/>
      <c r="N16" s="21">
        <v>0</v>
      </c>
      <c r="O16" s="21"/>
      <c r="P16" s="21">
        <v>0</v>
      </c>
      <c r="Q16" s="21"/>
      <c r="R16" s="21">
        <v>0</v>
      </c>
      <c r="S16" s="21"/>
      <c r="T16" s="21">
        <v>0</v>
      </c>
      <c r="U16" s="21"/>
      <c r="V16" s="21">
        <f>SUM(D16:U16)</f>
        <v>842341954.66999996</v>
      </c>
    </row>
    <row r="17" spans="1:23" ht="18" customHeight="1" x14ac:dyDescent="0.5">
      <c r="A17" s="82" t="s">
        <v>112</v>
      </c>
      <c r="B17" s="85">
        <v>26</v>
      </c>
      <c r="C17" s="82"/>
      <c r="D17" s="21">
        <v>0</v>
      </c>
      <c r="E17" s="21"/>
      <c r="F17" s="21">
        <v>0</v>
      </c>
      <c r="G17" s="21"/>
      <c r="H17" s="21">
        <v>0</v>
      </c>
      <c r="I17" s="21"/>
      <c r="J17" s="21">
        <v>0</v>
      </c>
      <c r="K17" s="21"/>
      <c r="L17" s="21">
        <v>0</v>
      </c>
      <c r="M17" s="21"/>
      <c r="N17" s="21">
        <v>0</v>
      </c>
      <c r="O17" s="21"/>
      <c r="P17" s="21">
        <v>0</v>
      </c>
      <c r="Q17" s="21"/>
      <c r="R17" s="21">
        <v>-247731674.69</v>
      </c>
      <c r="S17" s="21"/>
      <c r="T17" s="21">
        <v>0</v>
      </c>
      <c r="U17" s="21"/>
      <c r="V17" s="21">
        <f>SUM(D17:U17)</f>
        <v>-247731674.69</v>
      </c>
    </row>
    <row r="18" spans="1:23" ht="18" customHeight="1" x14ac:dyDescent="0.5">
      <c r="A18" s="82" t="s">
        <v>101</v>
      </c>
      <c r="B18" s="85"/>
      <c r="C18" s="82"/>
      <c r="D18" s="21">
        <v>0</v>
      </c>
      <c r="E18" s="21"/>
      <c r="F18" s="21">
        <v>0</v>
      </c>
      <c r="G18" s="21"/>
      <c r="H18" s="21">
        <v>0</v>
      </c>
      <c r="I18" s="21"/>
      <c r="J18" s="21">
        <v>0</v>
      </c>
      <c r="K18" s="21"/>
      <c r="L18" s="21">
        <v>0</v>
      </c>
      <c r="M18" s="21"/>
      <c r="N18" s="21">
        <v>0</v>
      </c>
      <c r="O18" s="21"/>
      <c r="P18" s="21">
        <v>4149128.17</v>
      </c>
      <c r="Q18" s="21"/>
      <c r="R18" s="21">
        <f>-P18</f>
        <v>-4149128.17</v>
      </c>
      <c r="S18" s="21"/>
      <c r="T18" s="21">
        <v>0</v>
      </c>
      <c r="U18" s="21"/>
      <c r="V18" s="21">
        <f>SUM(D18:U18)</f>
        <v>0</v>
      </c>
    </row>
    <row r="19" spans="1:23" ht="18" customHeight="1" x14ac:dyDescent="0.5">
      <c r="A19" s="82" t="s">
        <v>214</v>
      </c>
      <c r="B19" s="82"/>
      <c r="C19" s="82"/>
      <c r="D19" s="21">
        <v>0</v>
      </c>
      <c r="E19" s="21"/>
      <c r="F19" s="21">
        <v>0</v>
      </c>
      <c r="G19" s="21"/>
      <c r="H19" s="21">
        <v>0</v>
      </c>
      <c r="I19" s="21"/>
      <c r="J19" s="21"/>
      <c r="K19" s="21"/>
      <c r="L19" s="21"/>
      <c r="M19" s="21"/>
      <c r="N19" s="21"/>
      <c r="O19" s="21"/>
      <c r="P19" s="21">
        <v>0</v>
      </c>
      <c r="Q19" s="21"/>
      <c r="R19" s="21">
        <v>-66952509.560000002</v>
      </c>
      <c r="S19" s="21"/>
      <c r="T19" s="21">
        <f>-T21</f>
        <v>0</v>
      </c>
      <c r="U19" s="21"/>
      <c r="V19" s="21">
        <f>SUM(D19:U19)</f>
        <v>-66952509.560000002</v>
      </c>
    </row>
    <row r="20" spans="1:23" ht="18" hidden="1" customHeight="1" x14ac:dyDescent="0.5">
      <c r="A20" s="82" t="s">
        <v>103</v>
      </c>
      <c r="B20" s="82"/>
      <c r="C20" s="82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3" ht="18" hidden="1" customHeight="1" x14ac:dyDescent="0.5">
      <c r="A21" s="82" t="s">
        <v>104</v>
      </c>
      <c r="B21" s="82"/>
      <c r="C21" s="82"/>
      <c r="D21" s="21">
        <v>0</v>
      </c>
      <c r="E21" s="21"/>
      <c r="F21" s="21">
        <v>0</v>
      </c>
      <c r="G21" s="21"/>
      <c r="H21" s="21">
        <v>0</v>
      </c>
      <c r="I21" s="21"/>
      <c r="J21" s="21">
        <v>0</v>
      </c>
      <c r="K21" s="21"/>
      <c r="L21" s="21">
        <v>0</v>
      </c>
      <c r="M21" s="21"/>
      <c r="N21" s="21">
        <v>0</v>
      </c>
      <c r="O21" s="21"/>
      <c r="P21" s="21">
        <v>0</v>
      </c>
      <c r="Q21" s="21"/>
      <c r="R21" s="21">
        <v>0</v>
      </c>
      <c r="S21" s="21"/>
      <c r="T21" s="21">
        <f>-R21</f>
        <v>0</v>
      </c>
      <c r="U21" s="21"/>
      <c r="V21" s="21">
        <f>SUM(D21:U21)</f>
        <v>0</v>
      </c>
    </row>
    <row r="22" spans="1:23" ht="11.25" customHeight="1" x14ac:dyDescent="0.5">
      <c r="A22" s="82"/>
      <c r="B22" s="82"/>
      <c r="C22" s="82"/>
      <c r="D22" s="22"/>
      <c r="E22" s="21"/>
      <c r="F22" s="22"/>
      <c r="G22" s="21"/>
      <c r="H22" s="22"/>
      <c r="I22" s="21"/>
      <c r="J22" s="22"/>
      <c r="K22" s="21"/>
      <c r="L22" s="22"/>
      <c r="M22" s="21"/>
      <c r="N22" s="22"/>
      <c r="O22" s="21"/>
      <c r="P22" s="22"/>
      <c r="Q22" s="21"/>
      <c r="R22" s="22"/>
      <c r="S22" s="21"/>
      <c r="T22" s="22"/>
      <c r="U22" s="21"/>
      <c r="V22" s="22"/>
    </row>
    <row r="23" spans="1:23" ht="18" customHeight="1" thickBot="1" x14ac:dyDescent="0.55000000000000004">
      <c r="A23" s="82" t="str">
        <f>เปลี่ยนแปลงรวม!A21</f>
        <v>ยอดคงเหลือ ณ วันที่ 30 กันยายน 2567</v>
      </c>
      <c r="B23" s="82"/>
      <c r="C23" s="82"/>
      <c r="D23" s="23">
        <f>SUM(D13:D22)</f>
        <v>1350102558.8800001</v>
      </c>
      <c r="E23" s="21"/>
      <c r="F23" s="23">
        <f>SUM(F13:F22)</f>
        <v>1344904738.72</v>
      </c>
      <c r="G23" s="21"/>
      <c r="H23" s="23">
        <f>SUM(H13:H22)</f>
        <v>0</v>
      </c>
      <c r="I23" s="21"/>
      <c r="J23" s="23">
        <f>SUM(J13:J22)</f>
        <v>0</v>
      </c>
      <c r="K23" s="21"/>
      <c r="L23" s="23">
        <f>SUM(L13:L22)</f>
        <v>0</v>
      </c>
      <c r="M23" s="21"/>
      <c r="N23" s="23">
        <f>SUM(N13:N22)</f>
        <v>0</v>
      </c>
      <c r="O23" s="21"/>
      <c r="P23" s="23">
        <f>SUM(P13:P22)</f>
        <v>111952161.69</v>
      </c>
      <c r="Q23" s="21"/>
      <c r="R23" s="23">
        <f>SUM(R13:R22)</f>
        <v>625939009.25</v>
      </c>
      <c r="S23" s="21"/>
      <c r="T23" s="23">
        <f>SUM(T13:T22)</f>
        <v>0</v>
      </c>
      <c r="U23" s="21"/>
      <c r="V23" s="23">
        <f>SUM(V13:V22)</f>
        <v>3432898468.54</v>
      </c>
      <c r="W23" s="93"/>
    </row>
    <row r="24" spans="1:23" ht="13.5" customHeight="1" thickTop="1" x14ac:dyDescent="0.5">
      <c r="A24" s="82"/>
      <c r="B24" s="85"/>
      <c r="C24" s="82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3"/>
      <c r="U24" s="89"/>
      <c r="V24" s="89"/>
    </row>
    <row r="25" spans="1:23" ht="18" customHeight="1" x14ac:dyDescent="0.5">
      <c r="A25" s="82" t="str">
        <f>เปลี่ยนแปลงรวม!A23</f>
        <v>ยอดคงเหลือ ณ วันที่  1 มกราคม 2568</v>
      </c>
      <c r="B25" s="85"/>
      <c r="C25" s="82"/>
      <c r="D25" s="21">
        <v>1350102558.8800001</v>
      </c>
      <c r="E25" s="21"/>
      <c r="F25" s="21">
        <v>1344904738.72</v>
      </c>
      <c r="G25" s="21"/>
      <c r="H25" s="21">
        <v>0</v>
      </c>
      <c r="I25" s="21"/>
      <c r="J25" s="3"/>
      <c r="K25" s="21"/>
      <c r="L25" s="21"/>
      <c r="M25" s="21"/>
      <c r="N25" s="21"/>
      <c r="O25" s="21"/>
      <c r="P25" s="21">
        <v>111952161.69</v>
      </c>
      <c r="Q25" s="21"/>
      <c r="R25" s="21">
        <v>584721503.51000011</v>
      </c>
      <c r="S25" s="21"/>
      <c r="T25" s="21">
        <v>0</v>
      </c>
      <c r="U25" s="21"/>
      <c r="V25" s="21">
        <f>SUM(D25:U25)</f>
        <v>3391680962.8000007</v>
      </c>
    </row>
    <row r="26" spans="1:23" ht="7.5" customHeight="1" x14ac:dyDescent="0.5">
      <c r="A26" s="82"/>
      <c r="B26" s="82"/>
      <c r="C26" s="82"/>
      <c r="D26" s="21"/>
      <c r="E26" s="21"/>
      <c r="F26" s="21"/>
      <c r="G26" s="21"/>
      <c r="H26" s="21"/>
      <c r="I26" s="21"/>
      <c r="J26" s="3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3" ht="18" customHeight="1" x14ac:dyDescent="0.5">
      <c r="A27" s="82" t="s">
        <v>98</v>
      </c>
      <c r="B27" s="82"/>
      <c r="C27" s="82"/>
      <c r="D27" s="21"/>
      <c r="E27" s="21"/>
      <c r="F27" s="21"/>
      <c r="G27" s="21"/>
      <c r="H27" s="21"/>
      <c r="I27" s="21"/>
      <c r="J27" s="3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3" ht="18" customHeight="1" x14ac:dyDescent="0.5">
      <c r="A28" s="82" t="s">
        <v>112</v>
      </c>
      <c r="B28" s="85">
        <v>26</v>
      </c>
      <c r="C28" s="82"/>
      <c r="D28" s="21">
        <v>0</v>
      </c>
      <c r="E28" s="21"/>
      <c r="F28" s="21">
        <v>0</v>
      </c>
      <c r="G28" s="21"/>
      <c r="H28" s="21">
        <v>0</v>
      </c>
      <c r="I28" s="21"/>
      <c r="J28" s="21">
        <v>0</v>
      </c>
      <c r="K28" s="21"/>
      <c r="L28" s="21">
        <v>0</v>
      </c>
      <c r="M28" s="21"/>
      <c r="N28" s="21">
        <v>0</v>
      </c>
      <c r="O28" s="21"/>
      <c r="P28" s="21">
        <v>0</v>
      </c>
      <c r="Q28" s="21"/>
      <c r="R28" s="21">
        <v>-243009227.69999999</v>
      </c>
      <c r="S28" s="21"/>
      <c r="T28" s="21">
        <v>0</v>
      </c>
      <c r="U28" s="21"/>
      <c r="V28" s="21">
        <f>SUM(D28:U28)</f>
        <v>-243009227.69999999</v>
      </c>
    </row>
    <row r="29" spans="1:23" ht="18" customHeight="1" x14ac:dyDescent="0.5">
      <c r="A29" s="82" t="s">
        <v>214</v>
      </c>
      <c r="B29" s="82"/>
      <c r="C29" s="82"/>
      <c r="D29" s="21">
        <v>0</v>
      </c>
      <c r="E29" s="21"/>
      <c r="F29" s="21">
        <v>0</v>
      </c>
      <c r="G29" s="21"/>
      <c r="H29" s="21">
        <v>0</v>
      </c>
      <c r="I29" s="21"/>
      <c r="J29" s="21"/>
      <c r="K29" s="21"/>
      <c r="L29" s="21"/>
      <c r="M29" s="21"/>
      <c r="N29" s="21"/>
      <c r="O29" s="21"/>
      <c r="P29" s="21">
        <v>0</v>
      </c>
      <c r="Q29" s="21"/>
      <c r="R29" s="21">
        <f>'งบกำไรขาดทุน Q3_68'!J135</f>
        <v>-248974601.31000003</v>
      </c>
      <c r="S29" s="21"/>
      <c r="T29" s="21">
        <f>-T31</f>
        <v>-2755342.4</v>
      </c>
      <c r="U29" s="21"/>
      <c r="V29" s="21">
        <f>SUM(D29:U29)</f>
        <v>-251729943.71000004</v>
      </c>
    </row>
    <row r="30" spans="1:23" ht="18" customHeight="1" x14ac:dyDescent="0.5">
      <c r="A30" s="82" t="s">
        <v>103</v>
      </c>
      <c r="B30" s="82"/>
      <c r="C30" s="82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3" ht="18" customHeight="1" x14ac:dyDescent="0.5">
      <c r="A31" s="82" t="s">
        <v>225</v>
      </c>
      <c r="B31" s="82"/>
      <c r="C31" s="82"/>
      <c r="D31" s="21">
        <v>0</v>
      </c>
      <c r="E31" s="21"/>
      <c r="F31" s="21">
        <v>0</v>
      </c>
      <c r="G31" s="21"/>
      <c r="H31" s="21">
        <v>0</v>
      </c>
      <c r="I31" s="21"/>
      <c r="J31" s="21">
        <v>0</v>
      </c>
      <c r="K31" s="21"/>
      <c r="L31" s="21">
        <v>0</v>
      </c>
      <c r="M31" s="21"/>
      <c r="N31" s="21">
        <v>0</v>
      </c>
      <c r="O31" s="21"/>
      <c r="P31" s="21">
        <v>0</v>
      </c>
      <c r="Q31" s="21"/>
      <c r="R31" s="21">
        <f>SUM('งบกำไรขาดทุน Q3_68'!J170:J171)</f>
        <v>-2755342.4</v>
      </c>
      <c r="S31" s="21"/>
      <c r="T31" s="21">
        <f>-R31</f>
        <v>2755342.4</v>
      </c>
      <c r="U31" s="21"/>
      <c r="V31" s="21">
        <f>SUM(D31:U31)</f>
        <v>0</v>
      </c>
    </row>
    <row r="32" spans="1:23" ht="10.5" customHeight="1" x14ac:dyDescent="0.5">
      <c r="A32" s="82"/>
      <c r="B32" s="82"/>
      <c r="C32" s="82"/>
      <c r="D32" s="22"/>
      <c r="E32" s="21"/>
      <c r="F32" s="22"/>
      <c r="G32" s="21"/>
      <c r="H32" s="22"/>
      <c r="I32" s="21"/>
      <c r="J32" s="22"/>
      <c r="K32" s="21"/>
      <c r="L32" s="22"/>
      <c r="M32" s="21"/>
      <c r="N32" s="22"/>
      <c r="O32" s="21"/>
      <c r="P32" s="22"/>
      <c r="Q32" s="21"/>
      <c r="R32" s="22"/>
      <c r="S32" s="21"/>
      <c r="T32" s="22"/>
      <c r="U32" s="21"/>
      <c r="V32" s="22"/>
    </row>
    <row r="33" spans="1:23" ht="18" customHeight="1" thickBot="1" x14ac:dyDescent="0.55000000000000004">
      <c r="A33" s="82" t="str">
        <f>เปลี่ยนแปลงรวม!A31</f>
        <v>ยอดคงเหลือ ณ วันที่ 30 กันยายน 2568</v>
      </c>
      <c r="B33" s="82"/>
      <c r="C33" s="82"/>
      <c r="D33" s="23">
        <f>SUM(D25:D32)</f>
        <v>1350102558.8800001</v>
      </c>
      <c r="E33" s="21"/>
      <c r="F33" s="23">
        <f>SUM(F25:F32)</f>
        <v>1344904738.72</v>
      </c>
      <c r="G33" s="21"/>
      <c r="H33" s="23">
        <f>SUM(H25:H32)</f>
        <v>0</v>
      </c>
      <c r="I33" s="21"/>
      <c r="J33" s="23">
        <f>SUM(J25:J32)</f>
        <v>0</v>
      </c>
      <c r="K33" s="21"/>
      <c r="L33" s="23">
        <f>SUM(L25:L32)</f>
        <v>0</v>
      </c>
      <c r="M33" s="21"/>
      <c r="N33" s="23">
        <f>SUM(N25:N32)</f>
        <v>0</v>
      </c>
      <c r="O33" s="21"/>
      <c r="P33" s="23">
        <f>SUM(P25:P32)</f>
        <v>111952161.69</v>
      </c>
      <c r="Q33" s="21"/>
      <c r="R33" s="23">
        <f>SUM(R25:R32)</f>
        <v>89982332.100000083</v>
      </c>
      <c r="S33" s="21"/>
      <c r="T33" s="23">
        <f>SUM(T25:T32)</f>
        <v>0</v>
      </c>
      <c r="U33" s="21"/>
      <c r="V33" s="23">
        <f>SUM(V25:V32)</f>
        <v>2896941791.3900008</v>
      </c>
      <c r="W33" s="93">
        <f>'งบฐานะการเงิน Q3_68'!J120-V33</f>
        <v>0</v>
      </c>
    </row>
    <row r="34" spans="1:23" ht="18" customHeight="1" thickTop="1" x14ac:dyDescent="0.5">
      <c r="A34" s="82"/>
      <c r="B34" s="82"/>
      <c r="C34" s="82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3" ht="18" customHeight="1" x14ac:dyDescent="0.5">
      <c r="A35" s="82" t="s">
        <v>180</v>
      </c>
      <c r="B35" s="82"/>
      <c r="C35" s="82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</row>
    <row r="36" spans="1:23" ht="18" customHeight="1" x14ac:dyDescent="0.5">
      <c r="A36" s="95" t="s">
        <v>105</v>
      </c>
      <c r="B36" s="118"/>
      <c r="C36" s="85"/>
      <c r="D36" s="95"/>
      <c r="E36" s="85"/>
      <c r="F36" s="85"/>
      <c r="G36" s="85"/>
      <c r="H36" s="118"/>
      <c r="I36" s="95"/>
      <c r="J36" s="95"/>
      <c r="K36" s="95"/>
      <c r="L36" s="95"/>
      <c r="M36" s="95"/>
      <c r="N36" s="95"/>
      <c r="O36" s="85"/>
      <c r="P36" s="95" t="s">
        <v>105</v>
      </c>
      <c r="Q36" s="85"/>
      <c r="R36" s="85"/>
      <c r="S36" s="85"/>
      <c r="T36" s="85"/>
      <c r="U36" s="85"/>
      <c r="V36" s="85"/>
    </row>
    <row r="37" spans="1:23" ht="10.5" customHeight="1" x14ac:dyDescent="0.5">
      <c r="A37" s="166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</row>
  </sheetData>
  <mergeCells count="9">
    <mergeCell ref="A37:V37"/>
    <mergeCell ref="P7:R7"/>
    <mergeCell ref="P8:R8"/>
    <mergeCell ref="R1:V1"/>
    <mergeCell ref="A2:V2"/>
    <mergeCell ref="A3:V3"/>
    <mergeCell ref="A4:V4"/>
    <mergeCell ref="A5:V5"/>
    <mergeCell ref="D6:V6"/>
  </mergeCells>
  <pageMargins left="1.01" right="0.32" top="0.31" bottom="0.26" header="0.2" footer="0.19"/>
  <pageSetup paperSize="9" firstPageNumber="5" fitToHeight="0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19CC4-0AFF-4520-8892-707499A56380}">
  <sheetPr codeName="Sheet4"/>
  <dimension ref="A1:L204"/>
  <sheetViews>
    <sheetView view="pageBreakPreview" zoomScaleNormal="100" zoomScaleSheetLayoutView="100" workbookViewId="0">
      <selection activeCell="F14" sqref="F14"/>
    </sheetView>
  </sheetViews>
  <sheetFormatPr defaultColWidth="9" defaultRowHeight="18" customHeight="1" x14ac:dyDescent="0.5"/>
  <cols>
    <col min="1" max="2" width="2.85546875" style="82" customWidth="1"/>
    <col min="3" max="3" width="43.140625" style="82" customWidth="1"/>
    <col min="4" max="4" width="6.85546875" style="85" bestFit="1" customWidth="1"/>
    <col min="5" max="5" width="0.85546875" style="85" customWidth="1"/>
    <col min="6" max="6" width="14.85546875" style="85" customWidth="1"/>
    <col min="7" max="7" width="0.85546875" style="85" customWidth="1"/>
    <col min="8" max="8" width="14.85546875" style="85" customWidth="1"/>
    <col min="9" max="9" width="0.85546875" style="82" customWidth="1"/>
    <col min="10" max="10" width="14.85546875" style="28" customWidth="1"/>
    <col min="11" max="11" width="0.85546875" style="82" customWidth="1"/>
    <col min="12" max="12" width="14.85546875" style="28" customWidth="1"/>
    <col min="13" max="214" width="9.140625" style="83"/>
    <col min="215" max="216" width="2.85546875" style="83" customWidth="1"/>
    <col min="217" max="217" width="43.140625" style="83" customWidth="1"/>
    <col min="218" max="218" width="6.140625" style="83" customWidth="1"/>
    <col min="219" max="219" width="0.85546875" style="83" customWidth="1"/>
    <col min="220" max="220" width="20.85546875" style="83" customWidth="1"/>
    <col min="221" max="221" width="0.85546875" style="83" customWidth="1"/>
    <col min="222" max="222" width="12.85546875" style="83" bestFit="1" customWidth="1"/>
    <col min="223" max="223" width="0.85546875" style="83" customWidth="1"/>
    <col min="224" max="224" width="12.85546875" style="83" customWidth="1"/>
    <col min="225" max="225" width="0.85546875" style="83" customWidth="1"/>
    <col min="226" max="226" width="12.85546875" style="83" bestFit="1" customWidth="1"/>
    <col min="227" max="227" width="14.140625" style="83" bestFit="1" customWidth="1"/>
    <col min="228" max="228" width="11.5703125" style="83" bestFit="1" customWidth="1"/>
    <col min="229" max="470" width="9.140625" style="83"/>
    <col min="471" max="472" width="2.85546875" style="83" customWidth="1"/>
    <col min="473" max="473" width="43.140625" style="83" customWidth="1"/>
    <col min="474" max="474" width="6.140625" style="83" customWidth="1"/>
    <col min="475" max="475" width="0.85546875" style="83" customWidth="1"/>
    <col min="476" max="476" width="20.85546875" style="83" customWidth="1"/>
    <col min="477" max="477" width="0.85546875" style="83" customWidth="1"/>
    <col min="478" max="478" width="12.85546875" style="83" bestFit="1" customWidth="1"/>
    <col min="479" max="479" width="0.85546875" style="83" customWidth="1"/>
    <col min="480" max="480" width="12.85546875" style="83" customWidth="1"/>
    <col min="481" max="481" width="0.85546875" style="83" customWidth="1"/>
    <col min="482" max="482" width="12.85546875" style="83" bestFit="1" customWidth="1"/>
    <col min="483" max="483" width="14.140625" style="83" bestFit="1" customWidth="1"/>
    <col min="484" max="484" width="11.5703125" style="83" bestFit="1" customWidth="1"/>
    <col min="485" max="726" width="9.140625" style="83"/>
    <col min="727" max="728" width="2.85546875" style="83" customWidth="1"/>
    <col min="729" max="729" width="43.140625" style="83" customWidth="1"/>
    <col min="730" max="730" width="6.140625" style="83" customWidth="1"/>
    <col min="731" max="731" width="0.85546875" style="83" customWidth="1"/>
    <col min="732" max="732" width="20.85546875" style="83" customWidth="1"/>
    <col min="733" max="733" width="0.85546875" style="83" customWidth="1"/>
    <col min="734" max="734" width="12.85546875" style="83" bestFit="1" customWidth="1"/>
    <col min="735" max="735" width="0.85546875" style="83" customWidth="1"/>
    <col min="736" max="736" width="12.85546875" style="83" customWidth="1"/>
    <col min="737" max="737" width="0.85546875" style="83" customWidth="1"/>
    <col min="738" max="738" width="12.85546875" style="83" bestFit="1" customWidth="1"/>
    <col min="739" max="739" width="14.140625" style="83" bestFit="1" customWidth="1"/>
    <col min="740" max="740" width="11.5703125" style="83" bestFit="1" customWidth="1"/>
    <col min="741" max="982" width="9.140625" style="83"/>
    <col min="983" max="984" width="2.85546875" style="83" customWidth="1"/>
    <col min="985" max="985" width="43.140625" style="83" customWidth="1"/>
    <col min="986" max="986" width="6.140625" style="83" customWidth="1"/>
    <col min="987" max="987" width="0.85546875" style="83" customWidth="1"/>
    <col min="988" max="988" width="20.85546875" style="83" customWidth="1"/>
    <col min="989" max="989" width="0.85546875" style="83" customWidth="1"/>
    <col min="990" max="990" width="12.85546875" style="83" bestFit="1" customWidth="1"/>
    <col min="991" max="991" width="0.85546875" style="83" customWidth="1"/>
    <col min="992" max="992" width="12.85546875" style="83" customWidth="1"/>
    <col min="993" max="993" width="0.85546875" style="83" customWidth="1"/>
    <col min="994" max="994" width="12.85546875" style="83" bestFit="1" customWidth="1"/>
    <col min="995" max="995" width="14.140625" style="83" bestFit="1" customWidth="1"/>
    <col min="996" max="996" width="11.5703125" style="83" bestFit="1" customWidth="1"/>
    <col min="997" max="1238" width="9.140625" style="83"/>
    <col min="1239" max="1240" width="2.85546875" style="83" customWidth="1"/>
    <col min="1241" max="1241" width="43.140625" style="83" customWidth="1"/>
    <col min="1242" max="1242" width="6.140625" style="83" customWidth="1"/>
    <col min="1243" max="1243" width="0.85546875" style="83" customWidth="1"/>
    <col min="1244" max="1244" width="20.85546875" style="83" customWidth="1"/>
    <col min="1245" max="1245" width="0.85546875" style="83" customWidth="1"/>
    <col min="1246" max="1246" width="12.85546875" style="83" bestFit="1" customWidth="1"/>
    <col min="1247" max="1247" width="0.85546875" style="83" customWidth="1"/>
    <col min="1248" max="1248" width="12.85546875" style="83" customWidth="1"/>
    <col min="1249" max="1249" width="0.85546875" style="83" customWidth="1"/>
    <col min="1250" max="1250" width="12.85546875" style="83" bestFit="1" customWidth="1"/>
    <col min="1251" max="1251" width="14.140625" style="83" bestFit="1" customWidth="1"/>
    <col min="1252" max="1252" width="11.5703125" style="83" bestFit="1" customWidth="1"/>
    <col min="1253" max="1494" width="9.140625" style="83"/>
    <col min="1495" max="1496" width="2.85546875" style="83" customWidth="1"/>
    <col min="1497" max="1497" width="43.140625" style="83" customWidth="1"/>
    <col min="1498" max="1498" width="6.140625" style="83" customWidth="1"/>
    <col min="1499" max="1499" width="0.85546875" style="83" customWidth="1"/>
    <col min="1500" max="1500" width="20.85546875" style="83" customWidth="1"/>
    <col min="1501" max="1501" width="0.85546875" style="83" customWidth="1"/>
    <col min="1502" max="1502" width="12.85546875" style="83" bestFit="1" customWidth="1"/>
    <col min="1503" max="1503" width="0.85546875" style="83" customWidth="1"/>
    <col min="1504" max="1504" width="12.85546875" style="83" customWidth="1"/>
    <col min="1505" max="1505" width="0.85546875" style="83" customWidth="1"/>
    <col min="1506" max="1506" width="12.85546875" style="83" bestFit="1" customWidth="1"/>
    <col min="1507" max="1507" width="14.140625" style="83" bestFit="1" customWidth="1"/>
    <col min="1508" max="1508" width="11.5703125" style="83" bestFit="1" customWidth="1"/>
    <col min="1509" max="1750" width="9.140625" style="83"/>
    <col min="1751" max="1752" width="2.85546875" style="83" customWidth="1"/>
    <col min="1753" max="1753" width="43.140625" style="83" customWidth="1"/>
    <col min="1754" max="1754" width="6.140625" style="83" customWidth="1"/>
    <col min="1755" max="1755" width="0.85546875" style="83" customWidth="1"/>
    <col min="1756" max="1756" width="20.85546875" style="83" customWidth="1"/>
    <col min="1757" max="1757" width="0.85546875" style="83" customWidth="1"/>
    <col min="1758" max="1758" width="12.85546875" style="83" bestFit="1" customWidth="1"/>
    <col min="1759" max="1759" width="0.85546875" style="83" customWidth="1"/>
    <col min="1760" max="1760" width="12.85546875" style="83" customWidth="1"/>
    <col min="1761" max="1761" width="0.85546875" style="83" customWidth="1"/>
    <col min="1762" max="1762" width="12.85546875" style="83" bestFit="1" customWidth="1"/>
    <col min="1763" max="1763" width="14.140625" style="83" bestFit="1" customWidth="1"/>
    <col min="1764" max="1764" width="11.5703125" style="83" bestFit="1" customWidth="1"/>
    <col min="1765" max="2006" width="9.140625" style="83"/>
    <col min="2007" max="2008" width="2.85546875" style="83" customWidth="1"/>
    <col min="2009" max="2009" width="43.140625" style="83" customWidth="1"/>
    <col min="2010" max="2010" width="6.140625" style="83" customWidth="1"/>
    <col min="2011" max="2011" width="0.85546875" style="83" customWidth="1"/>
    <col min="2012" max="2012" width="20.85546875" style="83" customWidth="1"/>
    <col min="2013" max="2013" width="0.85546875" style="83" customWidth="1"/>
    <col min="2014" max="2014" width="12.85546875" style="83" bestFit="1" customWidth="1"/>
    <col min="2015" max="2015" width="0.85546875" style="83" customWidth="1"/>
    <col min="2016" max="2016" width="12.85546875" style="83" customWidth="1"/>
    <col min="2017" max="2017" width="0.85546875" style="83" customWidth="1"/>
    <col min="2018" max="2018" width="12.85546875" style="83" bestFit="1" customWidth="1"/>
    <col min="2019" max="2019" width="14.140625" style="83" bestFit="1" customWidth="1"/>
    <col min="2020" max="2020" width="11.5703125" style="83" bestFit="1" customWidth="1"/>
    <col min="2021" max="2262" width="9.140625" style="83"/>
    <col min="2263" max="2264" width="2.85546875" style="83" customWidth="1"/>
    <col min="2265" max="2265" width="43.140625" style="83" customWidth="1"/>
    <col min="2266" max="2266" width="6.140625" style="83" customWidth="1"/>
    <col min="2267" max="2267" width="0.85546875" style="83" customWidth="1"/>
    <col min="2268" max="2268" width="20.85546875" style="83" customWidth="1"/>
    <col min="2269" max="2269" width="0.85546875" style="83" customWidth="1"/>
    <col min="2270" max="2270" width="12.85546875" style="83" bestFit="1" customWidth="1"/>
    <col min="2271" max="2271" width="0.85546875" style="83" customWidth="1"/>
    <col min="2272" max="2272" width="12.85546875" style="83" customWidth="1"/>
    <col min="2273" max="2273" width="0.85546875" style="83" customWidth="1"/>
    <col min="2274" max="2274" width="12.85546875" style="83" bestFit="1" customWidth="1"/>
    <col min="2275" max="2275" width="14.140625" style="83" bestFit="1" customWidth="1"/>
    <col min="2276" max="2276" width="11.5703125" style="83" bestFit="1" customWidth="1"/>
    <col min="2277" max="2518" width="9.140625" style="83"/>
    <col min="2519" max="2520" width="2.85546875" style="83" customWidth="1"/>
    <col min="2521" max="2521" width="43.140625" style="83" customWidth="1"/>
    <col min="2522" max="2522" width="6.140625" style="83" customWidth="1"/>
    <col min="2523" max="2523" width="0.85546875" style="83" customWidth="1"/>
    <col min="2524" max="2524" width="20.85546875" style="83" customWidth="1"/>
    <col min="2525" max="2525" width="0.85546875" style="83" customWidth="1"/>
    <col min="2526" max="2526" width="12.85546875" style="83" bestFit="1" customWidth="1"/>
    <col min="2527" max="2527" width="0.85546875" style="83" customWidth="1"/>
    <col min="2528" max="2528" width="12.85546875" style="83" customWidth="1"/>
    <col min="2529" max="2529" width="0.85546875" style="83" customWidth="1"/>
    <col min="2530" max="2530" width="12.85546875" style="83" bestFit="1" customWidth="1"/>
    <col min="2531" max="2531" width="14.140625" style="83" bestFit="1" customWidth="1"/>
    <col min="2532" max="2532" width="11.5703125" style="83" bestFit="1" customWidth="1"/>
    <col min="2533" max="2774" width="9.140625" style="83"/>
    <col min="2775" max="2776" width="2.85546875" style="83" customWidth="1"/>
    <col min="2777" max="2777" width="43.140625" style="83" customWidth="1"/>
    <col min="2778" max="2778" width="6.140625" style="83" customWidth="1"/>
    <col min="2779" max="2779" width="0.85546875" style="83" customWidth="1"/>
    <col min="2780" max="2780" width="20.85546875" style="83" customWidth="1"/>
    <col min="2781" max="2781" width="0.85546875" style="83" customWidth="1"/>
    <col min="2782" max="2782" width="12.85546875" style="83" bestFit="1" customWidth="1"/>
    <col min="2783" max="2783" width="0.85546875" style="83" customWidth="1"/>
    <col min="2784" max="2784" width="12.85546875" style="83" customWidth="1"/>
    <col min="2785" max="2785" width="0.85546875" style="83" customWidth="1"/>
    <col min="2786" max="2786" width="12.85546875" style="83" bestFit="1" customWidth="1"/>
    <col min="2787" max="2787" width="14.140625" style="83" bestFit="1" customWidth="1"/>
    <col min="2788" max="2788" width="11.5703125" style="83" bestFit="1" customWidth="1"/>
    <col min="2789" max="3030" width="9.140625" style="83"/>
    <col min="3031" max="3032" width="2.85546875" style="83" customWidth="1"/>
    <col min="3033" max="3033" width="43.140625" style="83" customWidth="1"/>
    <col min="3034" max="3034" width="6.140625" style="83" customWidth="1"/>
    <col min="3035" max="3035" width="0.85546875" style="83" customWidth="1"/>
    <col min="3036" max="3036" width="20.85546875" style="83" customWidth="1"/>
    <col min="3037" max="3037" width="0.85546875" style="83" customWidth="1"/>
    <col min="3038" max="3038" width="12.85546875" style="83" bestFit="1" customWidth="1"/>
    <col min="3039" max="3039" width="0.85546875" style="83" customWidth="1"/>
    <col min="3040" max="3040" width="12.85546875" style="83" customWidth="1"/>
    <col min="3041" max="3041" width="0.85546875" style="83" customWidth="1"/>
    <col min="3042" max="3042" width="12.85546875" style="83" bestFit="1" customWidth="1"/>
    <col min="3043" max="3043" width="14.140625" style="83" bestFit="1" customWidth="1"/>
    <col min="3044" max="3044" width="11.5703125" style="83" bestFit="1" customWidth="1"/>
    <col min="3045" max="3286" width="9.140625" style="83"/>
    <col min="3287" max="3288" width="2.85546875" style="83" customWidth="1"/>
    <col min="3289" max="3289" width="43.140625" style="83" customWidth="1"/>
    <col min="3290" max="3290" width="6.140625" style="83" customWidth="1"/>
    <col min="3291" max="3291" width="0.85546875" style="83" customWidth="1"/>
    <col min="3292" max="3292" width="20.85546875" style="83" customWidth="1"/>
    <col min="3293" max="3293" width="0.85546875" style="83" customWidth="1"/>
    <col min="3294" max="3294" width="12.85546875" style="83" bestFit="1" customWidth="1"/>
    <col min="3295" max="3295" width="0.85546875" style="83" customWidth="1"/>
    <col min="3296" max="3296" width="12.85546875" style="83" customWidth="1"/>
    <col min="3297" max="3297" width="0.85546875" style="83" customWidth="1"/>
    <col min="3298" max="3298" width="12.85546875" style="83" bestFit="1" customWidth="1"/>
    <col min="3299" max="3299" width="14.140625" style="83" bestFit="1" customWidth="1"/>
    <col min="3300" max="3300" width="11.5703125" style="83" bestFit="1" customWidth="1"/>
    <col min="3301" max="3542" width="9.140625" style="83"/>
    <col min="3543" max="3544" width="2.85546875" style="83" customWidth="1"/>
    <col min="3545" max="3545" width="43.140625" style="83" customWidth="1"/>
    <col min="3546" max="3546" width="6.140625" style="83" customWidth="1"/>
    <col min="3547" max="3547" width="0.85546875" style="83" customWidth="1"/>
    <col min="3548" max="3548" width="20.85546875" style="83" customWidth="1"/>
    <col min="3549" max="3549" width="0.85546875" style="83" customWidth="1"/>
    <col min="3550" max="3550" width="12.85546875" style="83" bestFit="1" customWidth="1"/>
    <col min="3551" max="3551" width="0.85546875" style="83" customWidth="1"/>
    <col min="3552" max="3552" width="12.85546875" style="83" customWidth="1"/>
    <col min="3553" max="3553" width="0.85546875" style="83" customWidth="1"/>
    <col min="3554" max="3554" width="12.85546875" style="83" bestFit="1" customWidth="1"/>
    <col min="3555" max="3555" width="14.140625" style="83" bestFit="1" customWidth="1"/>
    <col min="3556" max="3556" width="11.5703125" style="83" bestFit="1" customWidth="1"/>
    <col min="3557" max="3798" width="9.140625" style="83"/>
    <col min="3799" max="3800" width="2.85546875" style="83" customWidth="1"/>
    <col min="3801" max="3801" width="43.140625" style="83" customWidth="1"/>
    <col min="3802" max="3802" width="6.140625" style="83" customWidth="1"/>
    <col min="3803" max="3803" width="0.85546875" style="83" customWidth="1"/>
    <col min="3804" max="3804" width="20.85546875" style="83" customWidth="1"/>
    <col min="3805" max="3805" width="0.85546875" style="83" customWidth="1"/>
    <col min="3806" max="3806" width="12.85546875" style="83" bestFit="1" customWidth="1"/>
    <col min="3807" max="3807" width="0.85546875" style="83" customWidth="1"/>
    <col min="3808" max="3808" width="12.85546875" style="83" customWidth="1"/>
    <col min="3809" max="3809" width="0.85546875" style="83" customWidth="1"/>
    <col min="3810" max="3810" width="12.85546875" style="83" bestFit="1" customWidth="1"/>
    <col min="3811" max="3811" width="14.140625" style="83" bestFit="1" customWidth="1"/>
    <col min="3812" max="3812" width="11.5703125" style="83" bestFit="1" customWidth="1"/>
    <col min="3813" max="4054" width="9.140625" style="83"/>
    <col min="4055" max="4056" width="2.85546875" style="83" customWidth="1"/>
    <col min="4057" max="4057" width="43.140625" style="83" customWidth="1"/>
    <col min="4058" max="4058" width="6.140625" style="83" customWidth="1"/>
    <col min="4059" max="4059" width="0.85546875" style="83" customWidth="1"/>
    <col min="4060" max="4060" width="20.85546875" style="83" customWidth="1"/>
    <col min="4061" max="4061" width="0.85546875" style="83" customWidth="1"/>
    <col min="4062" max="4062" width="12.85546875" style="83" bestFit="1" customWidth="1"/>
    <col min="4063" max="4063" width="0.85546875" style="83" customWidth="1"/>
    <col min="4064" max="4064" width="12.85546875" style="83" customWidth="1"/>
    <col min="4065" max="4065" width="0.85546875" style="83" customWidth="1"/>
    <col min="4066" max="4066" width="12.85546875" style="83" bestFit="1" customWidth="1"/>
    <col min="4067" max="4067" width="14.140625" style="83" bestFit="1" customWidth="1"/>
    <col min="4068" max="4068" width="11.5703125" style="83" bestFit="1" customWidth="1"/>
    <col min="4069" max="4310" width="9.140625" style="83"/>
    <col min="4311" max="4312" width="2.85546875" style="83" customWidth="1"/>
    <col min="4313" max="4313" width="43.140625" style="83" customWidth="1"/>
    <col min="4314" max="4314" width="6.140625" style="83" customWidth="1"/>
    <col min="4315" max="4315" width="0.85546875" style="83" customWidth="1"/>
    <col min="4316" max="4316" width="20.85546875" style="83" customWidth="1"/>
    <col min="4317" max="4317" width="0.85546875" style="83" customWidth="1"/>
    <col min="4318" max="4318" width="12.85546875" style="83" bestFit="1" customWidth="1"/>
    <col min="4319" max="4319" width="0.85546875" style="83" customWidth="1"/>
    <col min="4320" max="4320" width="12.85546875" style="83" customWidth="1"/>
    <col min="4321" max="4321" width="0.85546875" style="83" customWidth="1"/>
    <col min="4322" max="4322" width="12.85546875" style="83" bestFit="1" customWidth="1"/>
    <col min="4323" max="4323" width="14.140625" style="83" bestFit="1" customWidth="1"/>
    <col min="4324" max="4324" width="11.5703125" style="83" bestFit="1" customWidth="1"/>
    <col min="4325" max="4566" width="9.140625" style="83"/>
    <col min="4567" max="4568" width="2.85546875" style="83" customWidth="1"/>
    <col min="4569" max="4569" width="43.140625" style="83" customWidth="1"/>
    <col min="4570" max="4570" width="6.140625" style="83" customWidth="1"/>
    <col min="4571" max="4571" width="0.85546875" style="83" customWidth="1"/>
    <col min="4572" max="4572" width="20.85546875" style="83" customWidth="1"/>
    <col min="4573" max="4573" width="0.85546875" style="83" customWidth="1"/>
    <col min="4574" max="4574" width="12.85546875" style="83" bestFit="1" customWidth="1"/>
    <col min="4575" max="4575" width="0.85546875" style="83" customWidth="1"/>
    <col min="4576" max="4576" width="12.85546875" style="83" customWidth="1"/>
    <col min="4577" max="4577" width="0.85546875" style="83" customWidth="1"/>
    <col min="4578" max="4578" width="12.85546875" style="83" bestFit="1" customWidth="1"/>
    <col min="4579" max="4579" width="14.140625" style="83" bestFit="1" customWidth="1"/>
    <col min="4580" max="4580" width="11.5703125" style="83" bestFit="1" customWidth="1"/>
    <col min="4581" max="4822" width="9.140625" style="83"/>
    <col min="4823" max="4824" width="2.85546875" style="83" customWidth="1"/>
    <col min="4825" max="4825" width="43.140625" style="83" customWidth="1"/>
    <col min="4826" max="4826" width="6.140625" style="83" customWidth="1"/>
    <col min="4827" max="4827" width="0.85546875" style="83" customWidth="1"/>
    <col min="4828" max="4828" width="20.85546875" style="83" customWidth="1"/>
    <col min="4829" max="4829" width="0.85546875" style="83" customWidth="1"/>
    <col min="4830" max="4830" width="12.85546875" style="83" bestFit="1" customWidth="1"/>
    <col min="4831" max="4831" width="0.85546875" style="83" customWidth="1"/>
    <col min="4832" max="4832" width="12.85546875" style="83" customWidth="1"/>
    <col min="4833" max="4833" width="0.85546875" style="83" customWidth="1"/>
    <col min="4834" max="4834" width="12.85546875" style="83" bestFit="1" customWidth="1"/>
    <col min="4835" max="4835" width="14.140625" style="83" bestFit="1" customWidth="1"/>
    <col min="4836" max="4836" width="11.5703125" style="83" bestFit="1" customWidth="1"/>
    <col min="4837" max="5078" width="9.140625" style="83"/>
    <col min="5079" max="5080" width="2.85546875" style="83" customWidth="1"/>
    <col min="5081" max="5081" width="43.140625" style="83" customWidth="1"/>
    <col min="5082" max="5082" width="6.140625" style="83" customWidth="1"/>
    <col min="5083" max="5083" width="0.85546875" style="83" customWidth="1"/>
    <col min="5084" max="5084" width="20.85546875" style="83" customWidth="1"/>
    <col min="5085" max="5085" width="0.85546875" style="83" customWidth="1"/>
    <col min="5086" max="5086" width="12.85546875" style="83" bestFit="1" customWidth="1"/>
    <col min="5087" max="5087" width="0.85546875" style="83" customWidth="1"/>
    <col min="5088" max="5088" width="12.85546875" style="83" customWidth="1"/>
    <col min="5089" max="5089" width="0.85546875" style="83" customWidth="1"/>
    <col min="5090" max="5090" width="12.85546875" style="83" bestFit="1" customWidth="1"/>
    <col min="5091" max="5091" width="14.140625" style="83" bestFit="1" customWidth="1"/>
    <col min="5092" max="5092" width="11.5703125" style="83" bestFit="1" customWidth="1"/>
    <col min="5093" max="5334" width="9.140625" style="83"/>
    <col min="5335" max="5336" width="2.85546875" style="83" customWidth="1"/>
    <col min="5337" max="5337" width="43.140625" style="83" customWidth="1"/>
    <col min="5338" max="5338" width="6.140625" style="83" customWidth="1"/>
    <col min="5339" max="5339" width="0.85546875" style="83" customWidth="1"/>
    <col min="5340" max="5340" width="20.85546875" style="83" customWidth="1"/>
    <col min="5341" max="5341" width="0.85546875" style="83" customWidth="1"/>
    <col min="5342" max="5342" width="12.85546875" style="83" bestFit="1" customWidth="1"/>
    <col min="5343" max="5343" width="0.85546875" style="83" customWidth="1"/>
    <col min="5344" max="5344" width="12.85546875" style="83" customWidth="1"/>
    <col min="5345" max="5345" width="0.85546875" style="83" customWidth="1"/>
    <col min="5346" max="5346" width="12.85546875" style="83" bestFit="1" customWidth="1"/>
    <col min="5347" max="5347" width="14.140625" style="83" bestFit="1" customWidth="1"/>
    <col min="5348" max="5348" width="11.5703125" style="83" bestFit="1" customWidth="1"/>
    <col min="5349" max="5590" width="9.140625" style="83"/>
    <col min="5591" max="5592" width="2.85546875" style="83" customWidth="1"/>
    <col min="5593" max="5593" width="43.140625" style="83" customWidth="1"/>
    <col min="5594" max="5594" width="6.140625" style="83" customWidth="1"/>
    <col min="5595" max="5595" width="0.85546875" style="83" customWidth="1"/>
    <col min="5596" max="5596" width="20.85546875" style="83" customWidth="1"/>
    <col min="5597" max="5597" width="0.85546875" style="83" customWidth="1"/>
    <col min="5598" max="5598" width="12.85546875" style="83" bestFit="1" customWidth="1"/>
    <col min="5599" max="5599" width="0.85546875" style="83" customWidth="1"/>
    <col min="5600" max="5600" width="12.85546875" style="83" customWidth="1"/>
    <col min="5601" max="5601" width="0.85546875" style="83" customWidth="1"/>
    <col min="5602" max="5602" width="12.85546875" style="83" bestFit="1" customWidth="1"/>
    <col min="5603" max="5603" width="14.140625" style="83" bestFit="1" customWidth="1"/>
    <col min="5604" max="5604" width="11.5703125" style="83" bestFit="1" customWidth="1"/>
    <col min="5605" max="5846" width="9.140625" style="83"/>
    <col min="5847" max="5848" width="2.85546875" style="83" customWidth="1"/>
    <col min="5849" max="5849" width="43.140625" style="83" customWidth="1"/>
    <col min="5850" max="5850" width="6.140625" style="83" customWidth="1"/>
    <col min="5851" max="5851" width="0.85546875" style="83" customWidth="1"/>
    <col min="5852" max="5852" width="20.85546875" style="83" customWidth="1"/>
    <col min="5853" max="5853" width="0.85546875" style="83" customWidth="1"/>
    <col min="5854" max="5854" width="12.85546875" style="83" bestFit="1" customWidth="1"/>
    <col min="5855" max="5855" width="0.85546875" style="83" customWidth="1"/>
    <col min="5856" max="5856" width="12.85546875" style="83" customWidth="1"/>
    <col min="5857" max="5857" width="0.85546875" style="83" customWidth="1"/>
    <col min="5858" max="5858" width="12.85546875" style="83" bestFit="1" customWidth="1"/>
    <col min="5859" max="5859" width="14.140625" style="83" bestFit="1" customWidth="1"/>
    <col min="5860" max="5860" width="11.5703125" style="83" bestFit="1" customWidth="1"/>
    <col min="5861" max="6102" width="9.140625" style="83"/>
    <col min="6103" max="6104" width="2.85546875" style="83" customWidth="1"/>
    <col min="6105" max="6105" width="43.140625" style="83" customWidth="1"/>
    <col min="6106" max="6106" width="6.140625" style="83" customWidth="1"/>
    <col min="6107" max="6107" width="0.85546875" style="83" customWidth="1"/>
    <col min="6108" max="6108" width="20.85546875" style="83" customWidth="1"/>
    <col min="6109" max="6109" width="0.85546875" style="83" customWidth="1"/>
    <col min="6110" max="6110" width="12.85546875" style="83" bestFit="1" customWidth="1"/>
    <col min="6111" max="6111" width="0.85546875" style="83" customWidth="1"/>
    <col min="6112" max="6112" width="12.85546875" style="83" customWidth="1"/>
    <col min="6113" max="6113" width="0.85546875" style="83" customWidth="1"/>
    <col min="6114" max="6114" width="12.85546875" style="83" bestFit="1" customWidth="1"/>
    <col min="6115" max="6115" width="14.140625" style="83" bestFit="1" customWidth="1"/>
    <col min="6116" max="6116" width="11.5703125" style="83" bestFit="1" customWidth="1"/>
    <col min="6117" max="6358" width="9.140625" style="83"/>
    <col min="6359" max="6360" width="2.85546875" style="83" customWidth="1"/>
    <col min="6361" max="6361" width="43.140625" style="83" customWidth="1"/>
    <col min="6362" max="6362" width="6.140625" style="83" customWidth="1"/>
    <col min="6363" max="6363" width="0.85546875" style="83" customWidth="1"/>
    <col min="6364" max="6364" width="20.85546875" style="83" customWidth="1"/>
    <col min="6365" max="6365" width="0.85546875" style="83" customWidth="1"/>
    <col min="6366" max="6366" width="12.85546875" style="83" bestFit="1" customWidth="1"/>
    <col min="6367" max="6367" width="0.85546875" style="83" customWidth="1"/>
    <col min="6368" max="6368" width="12.85546875" style="83" customWidth="1"/>
    <col min="6369" max="6369" width="0.85546875" style="83" customWidth="1"/>
    <col min="6370" max="6370" width="12.85546875" style="83" bestFit="1" customWidth="1"/>
    <col min="6371" max="6371" width="14.140625" style="83" bestFit="1" customWidth="1"/>
    <col min="6372" max="6372" width="11.5703125" style="83" bestFit="1" customWidth="1"/>
    <col min="6373" max="6614" width="9.140625" style="83"/>
    <col min="6615" max="6616" width="2.85546875" style="83" customWidth="1"/>
    <col min="6617" max="6617" width="43.140625" style="83" customWidth="1"/>
    <col min="6618" max="6618" width="6.140625" style="83" customWidth="1"/>
    <col min="6619" max="6619" width="0.85546875" style="83" customWidth="1"/>
    <col min="6620" max="6620" width="20.85546875" style="83" customWidth="1"/>
    <col min="6621" max="6621" width="0.85546875" style="83" customWidth="1"/>
    <col min="6622" max="6622" width="12.85546875" style="83" bestFit="1" customWidth="1"/>
    <col min="6623" max="6623" width="0.85546875" style="83" customWidth="1"/>
    <col min="6624" max="6624" width="12.85546875" style="83" customWidth="1"/>
    <col min="6625" max="6625" width="0.85546875" style="83" customWidth="1"/>
    <col min="6626" max="6626" width="12.85546875" style="83" bestFit="1" customWidth="1"/>
    <col min="6627" max="6627" width="14.140625" style="83" bestFit="1" customWidth="1"/>
    <col min="6628" max="6628" width="11.5703125" style="83" bestFit="1" customWidth="1"/>
    <col min="6629" max="6870" width="9.140625" style="83"/>
    <col min="6871" max="6872" width="2.85546875" style="83" customWidth="1"/>
    <col min="6873" max="6873" width="43.140625" style="83" customWidth="1"/>
    <col min="6874" max="6874" width="6.140625" style="83" customWidth="1"/>
    <col min="6875" max="6875" width="0.85546875" style="83" customWidth="1"/>
    <col min="6876" max="6876" width="20.85546875" style="83" customWidth="1"/>
    <col min="6877" max="6877" width="0.85546875" style="83" customWidth="1"/>
    <col min="6878" max="6878" width="12.85546875" style="83" bestFit="1" customWidth="1"/>
    <col min="6879" max="6879" width="0.85546875" style="83" customWidth="1"/>
    <col min="6880" max="6880" width="12.85546875" style="83" customWidth="1"/>
    <col min="6881" max="6881" width="0.85546875" style="83" customWidth="1"/>
    <col min="6882" max="6882" width="12.85546875" style="83" bestFit="1" customWidth="1"/>
    <col min="6883" max="6883" width="14.140625" style="83" bestFit="1" customWidth="1"/>
    <col min="6884" max="6884" width="11.5703125" style="83" bestFit="1" customWidth="1"/>
    <col min="6885" max="7126" width="9.140625" style="83"/>
    <col min="7127" max="7128" width="2.85546875" style="83" customWidth="1"/>
    <col min="7129" max="7129" width="43.140625" style="83" customWidth="1"/>
    <col min="7130" max="7130" width="6.140625" style="83" customWidth="1"/>
    <col min="7131" max="7131" width="0.85546875" style="83" customWidth="1"/>
    <col min="7132" max="7132" width="20.85546875" style="83" customWidth="1"/>
    <col min="7133" max="7133" width="0.85546875" style="83" customWidth="1"/>
    <col min="7134" max="7134" width="12.85546875" style="83" bestFit="1" customWidth="1"/>
    <col min="7135" max="7135" width="0.85546875" style="83" customWidth="1"/>
    <col min="7136" max="7136" width="12.85546875" style="83" customWidth="1"/>
    <col min="7137" max="7137" width="0.85546875" style="83" customWidth="1"/>
    <col min="7138" max="7138" width="12.85546875" style="83" bestFit="1" customWidth="1"/>
    <col min="7139" max="7139" width="14.140625" style="83" bestFit="1" customWidth="1"/>
    <col min="7140" max="7140" width="11.5703125" style="83" bestFit="1" customWidth="1"/>
    <col min="7141" max="7382" width="9.140625" style="83"/>
    <col min="7383" max="7384" width="2.85546875" style="83" customWidth="1"/>
    <col min="7385" max="7385" width="43.140625" style="83" customWidth="1"/>
    <col min="7386" max="7386" width="6.140625" style="83" customWidth="1"/>
    <col min="7387" max="7387" width="0.85546875" style="83" customWidth="1"/>
    <col min="7388" max="7388" width="20.85546875" style="83" customWidth="1"/>
    <col min="7389" max="7389" width="0.85546875" style="83" customWidth="1"/>
    <col min="7390" max="7390" width="12.85546875" style="83" bestFit="1" customWidth="1"/>
    <col min="7391" max="7391" width="0.85546875" style="83" customWidth="1"/>
    <col min="7392" max="7392" width="12.85546875" style="83" customWidth="1"/>
    <col min="7393" max="7393" width="0.85546875" style="83" customWidth="1"/>
    <col min="7394" max="7394" width="12.85546875" style="83" bestFit="1" customWidth="1"/>
    <col min="7395" max="7395" width="14.140625" style="83" bestFit="1" customWidth="1"/>
    <col min="7396" max="7396" width="11.5703125" style="83" bestFit="1" customWidth="1"/>
    <col min="7397" max="7638" width="9.140625" style="83"/>
    <col min="7639" max="7640" width="2.85546875" style="83" customWidth="1"/>
    <col min="7641" max="7641" width="43.140625" style="83" customWidth="1"/>
    <col min="7642" max="7642" width="6.140625" style="83" customWidth="1"/>
    <col min="7643" max="7643" width="0.85546875" style="83" customWidth="1"/>
    <col min="7644" max="7644" width="20.85546875" style="83" customWidth="1"/>
    <col min="7645" max="7645" width="0.85546875" style="83" customWidth="1"/>
    <col min="7646" max="7646" width="12.85546875" style="83" bestFit="1" customWidth="1"/>
    <col min="7647" max="7647" width="0.85546875" style="83" customWidth="1"/>
    <col min="7648" max="7648" width="12.85546875" style="83" customWidth="1"/>
    <col min="7649" max="7649" width="0.85546875" style="83" customWidth="1"/>
    <col min="7650" max="7650" width="12.85546875" style="83" bestFit="1" customWidth="1"/>
    <col min="7651" max="7651" width="14.140625" style="83" bestFit="1" customWidth="1"/>
    <col min="7652" max="7652" width="11.5703125" style="83" bestFit="1" customWidth="1"/>
    <col min="7653" max="7894" width="9.140625" style="83"/>
    <col min="7895" max="7896" width="2.85546875" style="83" customWidth="1"/>
    <col min="7897" max="7897" width="43.140625" style="83" customWidth="1"/>
    <col min="7898" max="7898" width="6.140625" style="83" customWidth="1"/>
    <col min="7899" max="7899" width="0.85546875" style="83" customWidth="1"/>
    <col min="7900" max="7900" width="20.85546875" style="83" customWidth="1"/>
    <col min="7901" max="7901" width="0.85546875" style="83" customWidth="1"/>
    <col min="7902" max="7902" width="12.85546875" style="83" bestFit="1" customWidth="1"/>
    <col min="7903" max="7903" width="0.85546875" style="83" customWidth="1"/>
    <col min="7904" max="7904" width="12.85546875" style="83" customWidth="1"/>
    <col min="7905" max="7905" width="0.85546875" style="83" customWidth="1"/>
    <col min="7906" max="7906" width="12.85546875" style="83" bestFit="1" customWidth="1"/>
    <col min="7907" max="7907" width="14.140625" style="83" bestFit="1" customWidth="1"/>
    <col min="7908" max="7908" width="11.5703125" style="83" bestFit="1" customWidth="1"/>
    <col min="7909" max="8150" width="9.140625" style="83"/>
    <col min="8151" max="8152" width="2.85546875" style="83" customWidth="1"/>
    <col min="8153" max="8153" width="43.140625" style="83" customWidth="1"/>
    <col min="8154" max="8154" width="6.140625" style="83" customWidth="1"/>
    <col min="8155" max="8155" width="0.85546875" style="83" customWidth="1"/>
    <col min="8156" max="8156" width="20.85546875" style="83" customWidth="1"/>
    <col min="8157" max="8157" width="0.85546875" style="83" customWidth="1"/>
    <col min="8158" max="8158" width="12.85546875" style="83" bestFit="1" customWidth="1"/>
    <col min="8159" max="8159" width="0.85546875" style="83" customWidth="1"/>
    <col min="8160" max="8160" width="12.85546875" style="83" customWidth="1"/>
    <col min="8161" max="8161" width="0.85546875" style="83" customWidth="1"/>
    <col min="8162" max="8162" width="12.85546875" style="83" bestFit="1" customWidth="1"/>
    <col min="8163" max="8163" width="14.140625" style="83" bestFit="1" customWidth="1"/>
    <col min="8164" max="8164" width="11.5703125" style="83" bestFit="1" customWidth="1"/>
    <col min="8165" max="8406" width="9.140625" style="83"/>
    <col min="8407" max="8408" width="2.85546875" style="83" customWidth="1"/>
    <col min="8409" max="8409" width="43.140625" style="83" customWidth="1"/>
    <col min="8410" max="8410" width="6.140625" style="83" customWidth="1"/>
    <col min="8411" max="8411" width="0.85546875" style="83" customWidth="1"/>
    <col min="8412" max="8412" width="20.85546875" style="83" customWidth="1"/>
    <col min="8413" max="8413" width="0.85546875" style="83" customWidth="1"/>
    <col min="8414" max="8414" width="12.85546875" style="83" bestFit="1" customWidth="1"/>
    <col min="8415" max="8415" width="0.85546875" style="83" customWidth="1"/>
    <col min="8416" max="8416" width="12.85546875" style="83" customWidth="1"/>
    <col min="8417" max="8417" width="0.85546875" style="83" customWidth="1"/>
    <col min="8418" max="8418" width="12.85546875" style="83" bestFit="1" customWidth="1"/>
    <col min="8419" max="8419" width="14.140625" style="83" bestFit="1" customWidth="1"/>
    <col min="8420" max="8420" width="11.5703125" style="83" bestFit="1" customWidth="1"/>
    <col min="8421" max="8662" width="9.140625" style="83"/>
    <col min="8663" max="8664" width="2.85546875" style="83" customWidth="1"/>
    <col min="8665" max="8665" width="43.140625" style="83" customWidth="1"/>
    <col min="8666" max="8666" width="6.140625" style="83" customWidth="1"/>
    <col min="8667" max="8667" width="0.85546875" style="83" customWidth="1"/>
    <col min="8668" max="8668" width="20.85546875" style="83" customWidth="1"/>
    <col min="8669" max="8669" width="0.85546875" style="83" customWidth="1"/>
    <col min="8670" max="8670" width="12.85546875" style="83" bestFit="1" customWidth="1"/>
    <col min="8671" max="8671" width="0.85546875" style="83" customWidth="1"/>
    <col min="8672" max="8672" width="12.85546875" style="83" customWidth="1"/>
    <col min="8673" max="8673" width="0.85546875" style="83" customWidth="1"/>
    <col min="8674" max="8674" width="12.85546875" style="83" bestFit="1" customWidth="1"/>
    <col min="8675" max="8675" width="14.140625" style="83" bestFit="1" customWidth="1"/>
    <col min="8676" max="8676" width="11.5703125" style="83" bestFit="1" customWidth="1"/>
    <col min="8677" max="8918" width="9.140625" style="83"/>
    <col min="8919" max="8920" width="2.85546875" style="83" customWidth="1"/>
    <col min="8921" max="8921" width="43.140625" style="83" customWidth="1"/>
    <col min="8922" max="8922" width="6.140625" style="83" customWidth="1"/>
    <col min="8923" max="8923" width="0.85546875" style="83" customWidth="1"/>
    <col min="8924" max="8924" width="20.85546875" style="83" customWidth="1"/>
    <col min="8925" max="8925" width="0.85546875" style="83" customWidth="1"/>
    <col min="8926" max="8926" width="12.85546875" style="83" bestFit="1" customWidth="1"/>
    <col min="8927" max="8927" width="0.85546875" style="83" customWidth="1"/>
    <col min="8928" max="8928" width="12.85546875" style="83" customWidth="1"/>
    <col min="8929" max="8929" width="0.85546875" style="83" customWidth="1"/>
    <col min="8930" max="8930" width="12.85546875" style="83" bestFit="1" customWidth="1"/>
    <col min="8931" max="8931" width="14.140625" style="83" bestFit="1" customWidth="1"/>
    <col min="8932" max="8932" width="11.5703125" style="83" bestFit="1" customWidth="1"/>
    <col min="8933" max="9174" width="9.140625" style="83"/>
    <col min="9175" max="9176" width="2.85546875" style="83" customWidth="1"/>
    <col min="9177" max="9177" width="43.140625" style="83" customWidth="1"/>
    <col min="9178" max="9178" width="6.140625" style="83" customWidth="1"/>
    <col min="9179" max="9179" width="0.85546875" style="83" customWidth="1"/>
    <col min="9180" max="9180" width="20.85546875" style="83" customWidth="1"/>
    <col min="9181" max="9181" width="0.85546875" style="83" customWidth="1"/>
    <col min="9182" max="9182" width="12.85546875" style="83" bestFit="1" customWidth="1"/>
    <col min="9183" max="9183" width="0.85546875" style="83" customWidth="1"/>
    <col min="9184" max="9184" width="12.85546875" style="83" customWidth="1"/>
    <col min="9185" max="9185" width="0.85546875" style="83" customWidth="1"/>
    <col min="9186" max="9186" width="12.85546875" style="83" bestFit="1" customWidth="1"/>
    <col min="9187" max="9187" width="14.140625" style="83" bestFit="1" customWidth="1"/>
    <col min="9188" max="9188" width="11.5703125" style="83" bestFit="1" customWidth="1"/>
    <col min="9189" max="9430" width="9.140625" style="83"/>
    <col min="9431" max="9432" width="2.85546875" style="83" customWidth="1"/>
    <col min="9433" max="9433" width="43.140625" style="83" customWidth="1"/>
    <col min="9434" max="9434" width="6.140625" style="83" customWidth="1"/>
    <col min="9435" max="9435" width="0.85546875" style="83" customWidth="1"/>
    <col min="9436" max="9436" width="20.85546875" style="83" customWidth="1"/>
    <col min="9437" max="9437" width="0.85546875" style="83" customWidth="1"/>
    <col min="9438" max="9438" width="12.85546875" style="83" bestFit="1" customWidth="1"/>
    <col min="9439" max="9439" width="0.85546875" style="83" customWidth="1"/>
    <col min="9440" max="9440" width="12.85546875" style="83" customWidth="1"/>
    <col min="9441" max="9441" width="0.85546875" style="83" customWidth="1"/>
    <col min="9442" max="9442" width="12.85546875" style="83" bestFit="1" customWidth="1"/>
    <col min="9443" max="9443" width="14.140625" style="83" bestFit="1" customWidth="1"/>
    <col min="9444" max="9444" width="11.5703125" style="83" bestFit="1" customWidth="1"/>
    <col min="9445" max="9686" width="9.140625" style="83"/>
    <col min="9687" max="9688" width="2.85546875" style="83" customWidth="1"/>
    <col min="9689" max="9689" width="43.140625" style="83" customWidth="1"/>
    <col min="9690" max="9690" width="6.140625" style="83" customWidth="1"/>
    <col min="9691" max="9691" width="0.85546875" style="83" customWidth="1"/>
    <col min="9692" max="9692" width="20.85546875" style="83" customWidth="1"/>
    <col min="9693" max="9693" width="0.85546875" style="83" customWidth="1"/>
    <col min="9694" max="9694" width="12.85546875" style="83" bestFit="1" customWidth="1"/>
    <col min="9695" max="9695" width="0.85546875" style="83" customWidth="1"/>
    <col min="9696" max="9696" width="12.85546875" style="83" customWidth="1"/>
    <col min="9697" max="9697" width="0.85546875" style="83" customWidth="1"/>
    <col min="9698" max="9698" width="12.85546875" style="83" bestFit="1" customWidth="1"/>
    <col min="9699" max="9699" width="14.140625" style="83" bestFit="1" customWidth="1"/>
    <col min="9700" max="9700" width="11.5703125" style="83" bestFit="1" customWidth="1"/>
    <col min="9701" max="9942" width="9.140625" style="83"/>
    <col min="9943" max="9944" width="2.85546875" style="83" customWidth="1"/>
    <col min="9945" max="9945" width="43.140625" style="83" customWidth="1"/>
    <col min="9946" max="9946" width="6.140625" style="83" customWidth="1"/>
    <col min="9947" max="9947" width="0.85546875" style="83" customWidth="1"/>
    <col min="9948" max="9948" width="20.85546875" style="83" customWidth="1"/>
    <col min="9949" max="9949" width="0.85546875" style="83" customWidth="1"/>
    <col min="9950" max="9950" width="12.85546875" style="83" bestFit="1" customWidth="1"/>
    <col min="9951" max="9951" width="0.85546875" style="83" customWidth="1"/>
    <col min="9952" max="9952" width="12.85546875" style="83" customWidth="1"/>
    <col min="9953" max="9953" width="0.85546875" style="83" customWidth="1"/>
    <col min="9954" max="9954" width="12.85546875" style="83" bestFit="1" customWidth="1"/>
    <col min="9955" max="9955" width="14.140625" style="83" bestFit="1" customWidth="1"/>
    <col min="9956" max="9956" width="11.5703125" style="83" bestFit="1" customWidth="1"/>
    <col min="9957" max="10198" width="9.140625" style="83"/>
    <col min="10199" max="10200" width="2.85546875" style="83" customWidth="1"/>
    <col min="10201" max="10201" width="43.140625" style="83" customWidth="1"/>
    <col min="10202" max="10202" width="6.140625" style="83" customWidth="1"/>
    <col min="10203" max="10203" width="0.85546875" style="83" customWidth="1"/>
    <col min="10204" max="10204" width="20.85546875" style="83" customWidth="1"/>
    <col min="10205" max="10205" width="0.85546875" style="83" customWidth="1"/>
    <col min="10206" max="10206" width="12.85546875" style="83" bestFit="1" customWidth="1"/>
    <col min="10207" max="10207" width="0.85546875" style="83" customWidth="1"/>
    <col min="10208" max="10208" width="12.85546875" style="83" customWidth="1"/>
    <col min="10209" max="10209" width="0.85546875" style="83" customWidth="1"/>
    <col min="10210" max="10210" width="12.85546875" style="83" bestFit="1" customWidth="1"/>
    <col min="10211" max="10211" width="14.140625" style="83" bestFit="1" customWidth="1"/>
    <col min="10212" max="10212" width="11.5703125" style="83" bestFit="1" customWidth="1"/>
    <col min="10213" max="10454" width="9.140625" style="83"/>
    <col min="10455" max="10456" width="2.85546875" style="83" customWidth="1"/>
    <col min="10457" max="10457" width="43.140625" style="83" customWidth="1"/>
    <col min="10458" max="10458" width="6.140625" style="83" customWidth="1"/>
    <col min="10459" max="10459" width="0.85546875" style="83" customWidth="1"/>
    <col min="10460" max="10460" width="20.85546875" style="83" customWidth="1"/>
    <col min="10461" max="10461" width="0.85546875" style="83" customWidth="1"/>
    <col min="10462" max="10462" width="12.85546875" style="83" bestFit="1" customWidth="1"/>
    <col min="10463" max="10463" width="0.85546875" style="83" customWidth="1"/>
    <col min="10464" max="10464" width="12.85546875" style="83" customWidth="1"/>
    <col min="10465" max="10465" width="0.85546875" style="83" customWidth="1"/>
    <col min="10466" max="10466" width="12.85546875" style="83" bestFit="1" customWidth="1"/>
    <col min="10467" max="10467" width="14.140625" style="83" bestFit="1" customWidth="1"/>
    <col min="10468" max="10468" width="11.5703125" style="83" bestFit="1" customWidth="1"/>
    <col min="10469" max="10710" width="9.140625" style="83"/>
    <col min="10711" max="10712" width="2.85546875" style="83" customWidth="1"/>
    <col min="10713" max="10713" width="43.140625" style="83" customWidth="1"/>
    <col min="10714" max="10714" width="6.140625" style="83" customWidth="1"/>
    <col min="10715" max="10715" width="0.85546875" style="83" customWidth="1"/>
    <col min="10716" max="10716" width="20.85546875" style="83" customWidth="1"/>
    <col min="10717" max="10717" width="0.85546875" style="83" customWidth="1"/>
    <col min="10718" max="10718" width="12.85546875" style="83" bestFit="1" customWidth="1"/>
    <col min="10719" max="10719" width="0.85546875" style="83" customWidth="1"/>
    <col min="10720" max="10720" width="12.85546875" style="83" customWidth="1"/>
    <col min="10721" max="10721" width="0.85546875" style="83" customWidth="1"/>
    <col min="10722" max="10722" width="12.85546875" style="83" bestFit="1" customWidth="1"/>
    <col min="10723" max="10723" width="14.140625" style="83" bestFit="1" customWidth="1"/>
    <col min="10724" max="10724" width="11.5703125" style="83" bestFit="1" customWidth="1"/>
    <col min="10725" max="10966" width="9.140625" style="83"/>
    <col min="10967" max="10968" width="2.85546875" style="83" customWidth="1"/>
    <col min="10969" max="10969" width="43.140625" style="83" customWidth="1"/>
    <col min="10970" max="10970" width="6.140625" style="83" customWidth="1"/>
    <col min="10971" max="10971" width="0.85546875" style="83" customWidth="1"/>
    <col min="10972" max="10972" width="20.85546875" style="83" customWidth="1"/>
    <col min="10973" max="10973" width="0.85546875" style="83" customWidth="1"/>
    <col min="10974" max="10974" width="12.85546875" style="83" bestFit="1" customWidth="1"/>
    <col min="10975" max="10975" width="0.85546875" style="83" customWidth="1"/>
    <col min="10976" max="10976" width="12.85546875" style="83" customWidth="1"/>
    <col min="10977" max="10977" width="0.85546875" style="83" customWidth="1"/>
    <col min="10978" max="10978" width="12.85546875" style="83" bestFit="1" customWidth="1"/>
    <col min="10979" max="10979" width="14.140625" style="83" bestFit="1" customWidth="1"/>
    <col min="10980" max="10980" width="11.5703125" style="83" bestFit="1" customWidth="1"/>
    <col min="10981" max="11222" width="9.140625" style="83"/>
    <col min="11223" max="11224" width="2.85546875" style="83" customWidth="1"/>
    <col min="11225" max="11225" width="43.140625" style="83" customWidth="1"/>
    <col min="11226" max="11226" width="6.140625" style="83" customWidth="1"/>
    <col min="11227" max="11227" width="0.85546875" style="83" customWidth="1"/>
    <col min="11228" max="11228" width="20.85546875" style="83" customWidth="1"/>
    <col min="11229" max="11229" width="0.85546875" style="83" customWidth="1"/>
    <col min="11230" max="11230" width="12.85546875" style="83" bestFit="1" customWidth="1"/>
    <col min="11231" max="11231" width="0.85546875" style="83" customWidth="1"/>
    <col min="11232" max="11232" width="12.85546875" style="83" customWidth="1"/>
    <col min="11233" max="11233" width="0.85546875" style="83" customWidth="1"/>
    <col min="11234" max="11234" width="12.85546875" style="83" bestFit="1" customWidth="1"/>
    <col min="11235" max="11235" width="14.140625" style="83" bestFit="1" customWidth="1"/>
    <col min="11236" max="11236" width="11.5703125" style="83" bestFit="1" customWidth="1"/>
    <col min="11237" max="11478" width="9.140625" style="83"/>
    <col min="11479" max="11480" width="2.85546875" style="83" customWidth="1"/>
    <col min="11481" max="11481" width="43.140625" style="83" customWidth="1"/>
    <col min="11482" max="11482" width="6.140625" style="83" customWidth="1"/>
    <col min="11483" max="11483" width="0.85546875" style="83" customWidth="1"/>
    <col min="11484" max="11484" width="20.85546875" style="83" customWidth="1"/>
    <col min="11485" max="11485" width="0.85546875" style="83" customWidth="1"/>
    <col min="11486" max="11486" width="12.85546875" style="83" bestFit="1" customWidth="1"/>
    <col min="11487" max="11487" width="0.85546875" style="83" customWidth="1"/>
    <col min="11488" max="11488" width="12.85546875" style="83" customWidth="1"/>
    <col min="11489" max="11489" width="0.85546875" style="83" customWidth="1"/>
    <col min="11490" max="11490" width="12.85546875" style="83" bestFit="1" customWidth="1"/>
    <col min="11491" max="11491" width="14.140625" style="83" bestFit="1" customWidth="1"/>
    <col min="11492" max="11492" width="11.5703125" style="83" bestFit="1" customWidth="1"/>
    <col min="11493" max="11734" width="9.140625" style="83"/>
    <col min="11735" max="11736" width="2.85546875" style="83" customWidth="1"/>
    <col min="11737" max="11737" width="43.140625" style="83" customWidth="1"/>
    <col min="11738" max="11738" width="6.140625" style="83" customWidth="1"/>
    <col min="11739" max="11739" width="0.85546875" style="83" customWidth="1"/>
    <col min="11740" max="11740" width="20.85546875" style="83" customWidth="1"/>
    <col min="11741" max="11741" width="0.85546875" style="83" customWidth="1"/>
    <col min="11742" max="11742" width="12.85546875" style="83" bestFit="1" customWidth="1"/>
    <col min="11743" max="11743" width="0.85546875" style="83" customWidth="1"/>
    <col min="11744" max="11744" width="12.85546875" style="83" customWidth="1"/>
    <col min="11745" max="11745" width="0.85546875" style="83" customWidth="1"/>
    <col min="11746" max="11746" width="12.85546875" style="83" bestFit="1" customWidth="1"/>
    <col min="11747" max="11747" width="14.140625" style="83" bestFit="1" customWidth="1"/>
    <col min="11748" max="11748" width="11.5703125" style="83" bestFit="1" customWidth="1"/>
    <col min="11749" max="11990" width="9.140625" style="83"/>
    <col min="11991" max="11992" width="2.85546875" style="83" customWidth="1"/>
    <col min="11993" max="11993" width="43.140625" style="83" customWidth="1"/>
    <col min="11994" max="11994" width="6.140625" style="83" customWidth="1"/>
    <col min="11995" max="11995" width="0.85546875" style="83" customWidth="1"/>
    <col min="11996" max="11996" width="20.85546875" style="83" customWidth="1"/>
    <col min="11997" max="11997" width="0.85546875" style="83" customWidth="1"/>
    <col min="11998" max="11998" width="12.85546875" style="83" bestFit="1" customWidth="1"/>
    <col min="11999" max="11999" width="0.85546875" style="83" customWidth="1"/>
    <col min="12000" max="12000" width="12.85546875" style="83" customWidth="1"/>
    <col min="12001" max="12001" width="0.85546875" style="83" customWidth="1"/>
    <col min="12002" max="12002" width="12.85546875" style="83" bestFit="1" customWidth="1"/>
    <col min="12003" max="12003" width="14.140625" style="83" bestFit="1" customWidth="1"/>
    <col min="12004" max="12004" width="11.5703125" style="83" bestFit="1" customWidth="1"/>
    <col min="12005" max="12246" width="9.140625" style="83"/>
    <col min="12247" max="12248" width="2.85546875" style="83" customWidth="1"/>
    <col min="12249" max="12249" width="43.140625" style="83" customWidth="1"/>
    <col min="12250" max="12250" width="6.140625" style="83" customWidth="1"/>
    <col min="12251" max="12251" width="0.85546875" style="83" customWidth="1"/>
    <col min="12252" max="12252" width="20.85546875" style="83" customWidth="1"/>
    <col min="12253" max="12253" width="0.85546875" style="83" customWidth="1"/>
    <col min="12254" max="12254" width="12.85546875" style="83" bestFit="1" customWidth="1"/>
    <col min="12255" max="12255" width="0.85546875" style="83" customWidth="1"/>
    <col min="12256" max="12256" width="12.85546875" style="83" customWidth="1"/>
    <col min="12257" max="12257" width="0.85546875" style="83" customWidth="1"/>
    <col min="12258" max="12258" width="12.85546875" style="83" bestFit="1" customWidth="1"/>
    <col min="12259" max="12259" width="14.140625" style="83" bestFit="1" customWidth="1"/>
    <col min="12260" max="12260" width="11.5703125" style="83" bestFit="1" customWidth="1"/>
    <col min="12261" max="12502" width="9.140625" style="83"/>
    <col min="12503" max="12504" width="2.85546875" style="83" customWidth="1"/>
    <col min="12505" max="12505" width="43.140625" style="83" customWidth="1"/>
    <col min="12506" max="12506" width="6.140625" style="83" customWidth="1"/>
    <col min="12507" max="12507" width="0.85546875" style="83" customWidth="1"/>
    <col min="12508" max="12508" width="20.85546875" style="83" customWidth="1"/>
    <col min="12509" max="12509" width="0.85546875" style="83" customWidth="1"/>
    <col min="12510" max="12510" width="12.85546875" style="83" bestFit="1" customWidth="1"/>
    <col min="12511" max="12511" width="0.85546875" style="83" customWidth="1"/>
    <col min="12512" max="12512" width="12.85546875" style="83" customWidth="1"/>
    <col min="12513" max="12513" width="0.85546875" style="83" customWidth="1"/>
    <col min="12514" max="12514" width="12.85546875" style="83" bestFit="1" customWidth="1"/>
    <col min="12515" max="12515" width="14.140625" style="83" bestFit="1" customWidth="1"/>
    <col min="12516" max="12516" width="11.5703125" style="83" bestFit="1" customWidth="1"/>
    <col min="12517" max="12758" width="9.140625" style="83"/>
    <col min="12759" max="12760" width="2.85546875" style="83" customWidth="1"/>
    <col min="12761" max="12761" width="43.140625" style="83" customWidth="1"/>
    <col min="12762" max="12762" width="6.140625" style="83" customWidth="1"/>
    <col min="12763" max="12763" width="0.85546875" style="83" customWidth="1"/>
    <col min="12764" max="12764" width="20.85546875" style="83" customWidth="1"/>
    <col min="12765" max="12765" width="0.85546875" style="83" customWidth="1"/>
    <col min="12766" max="12766" width="12.85546875" style="83" bestFit="1" customWidth="1"/>
    <col min="12767" max="12767" width="0.85546875" style="83" customWidth="1"/>
    <col min="12768" max="12768" width="12.85546875" style="83" customWidth="1"/>
    <col min="12769" max="12769" width="0.85546875" style="83" customWidth="1"/>
    <col min="12770" max="12770" width="12.85546875" style="83" bestFit="1" customWidth="1"/>
    <col min="12771" max="12771" width="14.140625" style="83" bestFit="1" customWidth="1"/>
    <col min="12772" max="12772" width="11.5703125" style="83" bestFit="1" customWidth="1"/>
    <col min="12773" max="13014" width="9.140625" style="83"/>
    <col min="13015" max="13016" width="2.85546875" style="83" customWidth="1"/>
    <col min="13017" max="13017" width="43.140625" style="83" customWidth="1"/>
    <col min="13018" max="13018" width="6.140625" style="83" customWidth="1"/>
    <col min="13019" max="13019" width="0.85546875" style="83" customWidth="1"/>
    <col min="13020" max="13020" width="20.85546875" style="83" customWidth="1"/>
    <col min="13021" max="13021" width="0.85546875" style="83" customWidth="1"/>
    <col min="13022" max="13022" width="12.85546875" style="83" bestFit="1" customWidth="1"/>
    <col min="13023" max="13023" width="0.85546875" style="83" customWidth="1"/>
    <col min="13024" max="13024" width="12.85546875" style="83" customWidth="1"/>
    <col min="13025" max="13025" width="0.85546875" style="83" customWidth="1"/>
    <col min="13026" max="13026" width="12.85546875" style="83" bestFit="1" customWidth="1"/>
    <col min="13027" max="13027" width="14.140625" style="83" bestFit="1" customWidth="1"/>
    <col min="13028" max="13028" width="11.5703125" style="83" bestFit="1" customWidth="1"/>
    <col min="13029" max="13270" width="9.140625" style="83"/>
    <col min="13271" max="13272" width="2.85546875" style="83" customWidth="1"/>
    <col min="13273" max="13273" width="43.140625" style="83" customWidth="1"/>
    <col min="13274" max="13274" width="6.140625" style="83" customWidth="1"/>
    <col min="13275" max="13275" width="0.85546875" style="83" customWidth="1"/>
    <col min="13276" max="13276" width="20.85546875" style="83" customWidth="1"/>
    <col min="13277" max="13277" width="0.85546875" style="83" customWidth="1"/>
    <col min="13278" max="13278" width="12.85546875" style="83" bestFit="1" customWidth="1"/>
    <col min="13279" max="13279" width="0.85546875" style="83" customWidth="1"/>
    <col min="13280" max="13280" width="12.85546875" style="83" customWidth="1"/>
    <col min="13281" max="13281" width="0.85546875" style="83" customWidth="1"/>
    <col min="13282" max="13282" width="12.85546875" style="83" bestFit="1" customWidth="1"/>
    <col min="13283" max="13283" width="14.140625" style="83" bestFit="1" customWidth="1"/>
    <col min="13284" max="13284" width="11.5703125" style="83" bestFit="1" customWidth="1"/>
    <col min="13285" max="13526" width="9.140625" style="83"/>
    <col min="13527" max="13528" width="2.85546875" style="83" customWidth="1"/>
    <col min="13529" max="13529" width="43.140625" style="83" customWidth="1"/>
    <col min="13530" max="13530" width="6.140625" style="83" customWidth="1"/>
    <col min="13531" max="13531" width="0.85546875" style="83" customWidth="1"/>
    <col min="13532" max="13532" width="20.85546875" style="83" customWidth="1"/>
    <col min="13533" max="13533" width="0.85546875" style="83" customWidth="1"/>
    <col min="13534" max="13534" width="12.85546875" style="83" bestFit="1" customWidth="1"/>
    <col min="13535" max="13535" width="0.85546875" style="83" customWidth="1"/>
    <col min="13536" max="13536" width="12.85546875" style="83" customWidth="1"/>
    <col min="13537" max="13537" width="0.85546875" style="83" customWidth="1"/>
    <col min="13538" max="13538" width="12.85546875" style="83" bestFit="1" customWidth="1"/>
    <col min="13539" max="13539" width="14.140625" style="83" bestFit="1" customWidth="1"/>
    <col min="13540" max="13540" width="11.5703125" style="83" bestFit="1" customWidth="1"/>
    <col min="13541" max="13782" width="9.140625" style="83"/>
    <col min="13783" max="13784" width="2.85546875" style="83" customWidth="1"/>
    <col min="13785" max="13785" width="43.140625" style="83" customWidth="1"/>
    <col min="13786" max="13786" width="6.140625" style="83" customWidth="1"/>
    <col min="13787" max="13787" width="0.85546875" style="83" customWidth="1"/>
    <col min="13788" max="13788" width="20.85546875" style="83" customWidth="1"/>
    <col min="13789" max="13789" width="0.85546875" style="83" customWidth="1"/>
    <col min="13790" max="13790" width="12.85546875" style="83" bestFit="1" customWidth="1"/>
    <col min="13791" max="13791" width="0.85546875" style="83" customWidth="1"/>
    <col min="13792" max="13792" width="12.85546875" style="83" customWidth="1"/>
    <col min="13793" max="13793" width="0.85546875" style="83" customWidth="1"/>
    <col min="13794" max="13794" width="12.85546875" style="83" bestFit="1" customWidth="1"/>
    <col min="13795" max="13795" width="14.140625" style="83" bestFit="1" customWidth="1"/>
    <col min="13796" max="13796" width="11.5703125" style="83" bestFit="1" customWidth="1"/>
    <col min="13797" max="14038" width="9.140625" style="83"/>
    <col min="14039" max="14040" width="2.85546875" style="83" customWidth="1"/>
    <col min="14041" max="14041" width="43.140625" style="83" customWidth="1"/>
    <col min="14042" max="14042" width="6.140625" style="83" customWidth="1"/>
    <col min="14043" max="14043" width="0.85546875" style="83" customWidth="1"/>
    <col min="14044" max="14044" width="20.85546875" style="83" customWidth="1"/>
    <col min="14045" max="14045" width="0.85546875" style="83" customWidth="1"/>
    <col min="14046" max="14046" width="12.85546875" style="83" bestFit="1" customWidth="1"/>
    <col min="14047" max="14047" width="0.85546875" style="83" customWidth="1"/>
    <col min="14048" max="14048" width="12.85546875" style="83" customWidth="1"/>
    <col min="14049" max="14049" width="0.85546875" style="83" customWidth="1"/>
    <col min="14050" max="14050" width="12.85546875" style="83" bestFit="1" customWidth="1"/>
    <col min="14051" max="14051" width="14.140625" style="83" bestFit="1" customWidth="1"/>
    <col min="14052" max="14052" width="11.5703125" style="83" bestFit="1" customWidth="1"/>
    <col min="14053" max="14294" width="9.140625" style="83"/>
    <col min="14295" max="14296" width="2.85546875" style="83" customWidth="1"/>
    <col min="14297" max="14297" width="43.140625" style="83" customWidth="1"/>
    <col min="14298" max="14298" width="6.140625" style="83" customWidth="1"/>
    <col min="14299" max="14299" width="0.85546875" style="83" customWidth="1"/>
    <col min="14300" max="14300" width="20.85546875" style="83" customWidth="1"/>
    <col min="14301" max="14301" width="0.85546875" style="83" customWidth="1"/>
    <col min="14302" max="14302" width="12.85546875" style="83" bestFit="1" customWidth="1"/>
    <col min="14303" max="14303" width="0.85546875" style="83" customWidth="1"/>
    <col min="14304" max="14304" width="12.85546875" style="83" customWidth="1"/>
    <col min="14305" max="14305" width="0.85546875" style="83" customWidth="1"/>
    <col min="14306" max="14306" width="12.85546875" style="83" bestFit="1" customWidth="1"/>
    <col min="14307" max="14307" width="14.140625" style="83" bestFit="1" customWidth="1"/>
    <col min="14308" max="14308" width="11.5703125" style="83" bestFit="1" customWidth="1"/>
    <col min="14309" max="14550" width="9.140625" style="83"/>
    <col min="14551" max="14552" width="2.85546875" style="83" customWidth="1"/>
    <col min="14553" max="14553" width="43.140625" style="83" customWidth="1"/>
    <col min="14554" max="14554" width="6.140625" style="83" customWidth="1"/>
    <col min="14555" max="14555" width="0.85546875" style="83" customWidth="1"/>
    <col min="14556" max="14556" width="20.85546875" style="83" customWidth="1"/>
    <col min="14557" max="14557" width="0.85546875" style="83" customWidth="1"/>
    <col min="14558" max="14558" width="12.85546875" style="83" bestFit="1" customWidth="1"/>
    <col min="14559" max="14559" width="0.85546875" style="83" customWidth="1"/>
    <col min="14560" max="14560" width="12.85546875" style="83" customWidth="1"/>
    <col min="14561" max="14561" width="0.85546875" style="83" customWidth="1"/>
    <col min="14562" max="14562" width="12.85546875" style="83" bestFit="1" customWidth="1"/>
    <col min="14563" max="14563" width="14.140625" style="83" bestFit="1" customWidth="1"/>
    <col min="14564" max="14564" width="11.5703125" style="83" bestFit="1" customWidth="1"/>
    <col min="14565" max="14806" width="9.140625" style="83"/>
    <col min="14807" max="14808" width="2.85546875" style="83" customWidth="1"/>
    <col min="14809" max="14809" width="43.140625" style="83" customWidth="1"/>
    <col min="14810" max="14810" width="6.140625" style="83" customWidth="1"/>
    <col min="14811" max="14811" width="0.85546875" style="83" customWidth="1"/>
    <col min="14812" max="14812" width="20.85546875" style="83" customWidth="1"/>
    <col min="14813" max="14813" width="0.85546875" style="83" customWidth="1"/>
    <col min="14814" max="14814" width="12.85546875" style="83" bestFit="1" customWidth="1"/>
    <col min="14815" max="14815" width="0.85546875" style="83" customWidth="1"/>
    <col min="14816" max="14816" width="12.85546875" style="83" customWidth="1"/>
    <col min="14817" max="14817" width="0.85546875" style="83" customWidth="1"/>
    <col min="14818" max="14818" width="12.85546875" style="83" bestFit="1" customWidth="1"/>
    <col min="14819" max="14819" width="14.140625" style="83" bestFit="1" customWidth="1"/>
    <col min="14820" max="14820" width="11.5703125" style="83" bestFit="1" customWidth="1"/>
    <col min="14821" max="15062" width="9.140625" style="83"/>
    <col min="15063" max="15064" width="2.85546875" style="83" customWidth="1"/>
    <col min="15065" max="15065" width="43.140625" style="83" customWidth="1"/>
    <col min="15066" max="15066" width="6.140625" style="83" customWidth="1"/>
    <col min="15067" max="15067" width="0.85546875" style="83" customWidth="1"/>
    <col min="15068" max="15068" width="20.85546875" style="83" customWidth="1"/>
    <col min="15069" max="15069" width="0.85546875" style="83" customWidth="1"/>
    <col min="15070" max="15070" width="12.85546875" style="83" bestFit="1" customWidth="1"/>
    <col min="15071" max="15071" width="0.85546875" style="83" customWidth="1"/>
    <col min="15072" max="15072" width="12.85546875" style="83" customWidth="1"/>
    <col min="15073" max="15073" width="0.85546875" style="83" customWidth="1"/>
    <col min="15074" max="15074" width="12.85546875" style="83" bestFit="1" customWidth="1"/>
    <col min="15075" max="15075" width="14.140625" style="83" bestFit="1" customWidth="1"/>
    <col min="15076" max="15076" width="11.5703125" style="83" bestFit="1" customWidth="1"/>
    <col min="15077" max="15318" width="9.140625" style="83"/>
    <col min="15319" max="15320" width="2.85546875" style="83" customWidth="1"/>
    <col min="15321" max="15321" width="43.140625" style="83" customWidth="1"/>
    <col min="15322" max="15322" width="6.140625" style="83" customWidth="1"/>
    <col min="15323" max="15323" width="0.85546875" style="83" customWidth="1"/>
    <col min="15324" max="15324" width="20.85546875" style="83" customWidth="1"/>
    <col min="15325" max="15325" width="0.85546875" style="83" customWidth="1"/>
    <col min="15326" max="15326" width="12.85546875" style="83" bestFit="1" customWidth="1"/>
    <col min="15327" max="15327" width="0.85546875" style="83" customWidth="1"/>
    <col min="15328" max="15328" width="12.85546875" style="83" customWidth="1"/>
    <col min="15329" max="15329" width="0.85546875" style="83" customWidth="1"/>
    <col min="15330" max="15330" width="12.85546875" style="83" bestFit="1" customWidth="1"/>
    <col min="15331" max="15331" width="14.140625" style="83" bestFit="1" customWidth="1"/>
    <col min="15332" max="15332" width="11.5703125" style="83" bestFit="1" customWidth="1"/>
    <col min="15333" max="15574" width="9.140625" style="83"/>
    <col min="15575" max="15576" width="2.85546875" style="83" customWidth="1"/>
    <col min="15577" max="15577" width="43.140625" style="83" customWidth="1"/>
    <col min="15578" max="15578" width="6.140625" style="83" customWidth="1"/>
    <col min="15579" max="15579" width="0.85546875" style="83" customWidth="1"/>
    <col min="15580" max="15580" width="20.85546875" style="83" customWidth="1"/>
    <col min="15581" max="15581" width="0.85546875" style="83" customWidth="1"/>
    <col min="15582" max="15582" width="12.85546875" style="83" bestFit="1" customWidth="1"/>
    <col min="15583" max="15583" width="0.85546875" style="83" customWidth="1"/>
    <col min="15584" max="15584" width="12.85546875" style="83" customWidth="1"/>
    <col min="15585" max="15585" width="0.85546875" style="83" customWidth="1"/>
    <col min="15586" max="15586" width="12.85546875" style="83" bestFit="1" customWidth="1"/>
    <col min="15587" max="15587" width="14.140625" style="83" bestFit="1" customWidth="1"/>
    <col min="15588" max="15588" width="11.5703125" style="83" bestFit="1" customWidth="1"/>
    <col min="15589" max="15830" width="9.140625" style="83"/>
    <col min="15831" max="15832" width="2.85546875" style="83" customWidth="1"/>
    <col min="15833" max="15833" width="43.140625" style="83" customWidth="1"/>
    <col min="15834" max="15834" width="6.140625" style="83" customWidth="1"/>
    <col min="15835" max="15835" width="0.85546875" style="83" customWidth="1"/>
    <col min="15836" max="15836" width="20.85546875" style="83" customWidth="1"/>
    <col min="15837" max="15837" width="0.85546875" style="83" customWidth="1"/>
    <col min="15838" max="15838" width="12.85546875" style="83" bestFit="1" customWidth="1"/>
    <col min="15839" max="15839" width="0.85546875" style="83" customWidth="1"/>
    <col min="15840" max="15840" width="12.85546875" style="83" customWidth="1"/>
    <col min="15841" max="15841" width="0.85546875" style="83" customWidth="1"/>
    <col min="15842" max="15842" width="12.85546875" style="83" bestFit="1" customWidth="1"/>
    <col min="15843" max="15843" width="14.140625" style="83" bestFit="1" customWidth="1"/>
    <col min="15844" max="15844" width="11.5703125" style="83" bestFit="1" customWidth="1"/>
    <col min="15845" max="16086" width="9.140625" style="83"/>
    <col min="16087" max="16088" width="2.85546875" style="83" customWidth="1"/>
    <col min="16089" max="16089" width="43.140625" style="83" customWidth="1"/>
    <col min="16090" max="16090" width="6.140625" style="83" customWidth="1"/>
    <col min="16091" max="16091" width="0.85546875" style="83" customWidth="1"/>
    <col min="16092" max="16092" width="20.85546875" style="83" customWidth="1"/>
    <col min="16093" max="16093" width="0.85546875" style="83" customWidth="1"/>
    <col min="16094" max="16094" width="12.85546875" style="83" bestFit="1" customWidth="1"/>
    <col min="16095" max="16095" width="0.85546875" style="83" customWidth="1"/>
    <col min="16096" max="16096" width="12.85546875" style="83" customWidth="1"/>
    <col min="16097" max="16097" width="0.85546875" style="83" customWidth="1"/>
    <col min="16098" max="16098" width="12.85546875" style="83" bestFit="1" customWidth="1"/>
    <col min="16099" max="16099" width="14.140625" style="83" bestFit="1" customWidth="1"/>
    <col min="16100" max="16100" width="11.5703125" style="83" bestFit="1" customWidth="1"/>
    <col min="16101" max="16342" width="9.140625" style="83"/>
    <col min="16343" max="16384" width="9.140625" style="83" customWidth="1"/>
  </cols>
  <sheetData>
    <row r="1" spans="1:12" ht="18" customHeight="1" x14ac:dyDescent="0.4">
      <c r="A1" s="101"/>
      <c r="B1" s="101"/>
      <c r="C1" s="101"/>
      <c r="D1" s="58"/>
      <c r="E1" s="58"/>
      <c r="F1" s="59"/>
      <c r="G1" s="58"/>
      <c r="H1" s="59"/>
      <c r="I1" s="101"/>
      <c r="J1" s="176" t="s">
        <v>148</v>
      </c>
      <c r="K1" s="176"/>
      <c r="L1" s="176"/>
    </row>
    <row r="2" spans="1:12" ht="18" customHeight="1" x14ac:dyDescent="0.4">
      <c r="A2" s="177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2" ht="18" customHeight="1" x14ac:dyDescent="0.4">
      <c r="A3" s="179" t="s">
        <v>113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2" ht="18" customHeight="1" x14ac:dyDescent="0.4">
      <c r="A4" s="179" t="s">
        <v>240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</row>
    <row r="5" spans="1:12" ht="18" customHeight="1" x14ac:dyDescent="0.4">
      <c r="A5" s="101"/>
      <c r="B5" s="101"/>
      <c r="C5" s="60"/>
      <c r="D5" s="60"/>
      <c r="E5" s="60"/>
      <c r="F5" s="180" t="s">
        <v>2</v>
      </c>
      <c r="G5" s="180"/>
      <c r="H5" s="180"/>
      <c r="I5" s="180"/>
      <c r="J5" s="180"/>
      <c r="K5" s="180"/>
      <c r="L5" s="180"/>
    </row>
    <row r="6" spans="1:12" ht="18" customHeight="1" x14ac:dyDescent="0.4">
      <c r="A6" s="101"/>
      <c r="B6" s="101"/>
      <c r="C6" s="101" t="s">
        <v>114</v>
      </c>
      <c r="D6" s="138"/>
      <c r="E6" s="138"/>
      <c r="F6" s="181" t="s">
        <v>3</v>
      </c>
      <c r="G6" s="181"/>
      <c r="H6" s="181"/>
      <c r="I6" s="101"/>
      <c r="J6" s="182" t="s">
        <v>229</v>
      </c>
      <c r="K6" s="182"/>
      <c r="L6" s="182"/>
    </row>
    <row r="7" spans="1:12" ht="15" customHeight="1" x14ac:dyDescent="0.4">
      <c r="A7" s="101"/>
      <c r="B7" s="101"/>
      <c r="C7" s="101"/>
      <c r="D7" s="138"/>
      <c r="E7" s="138"/>
      <c r="F7" s="181" t="s">
        <v>241</v>
      </c>
      <c r="G7" s="181"/>
      <c r="H7" s="181"/>
      <c r="I7" s="101"/>
      <c r="J7" s="181" t="str">
        <f>+F7</f>
        <v>สำหรับงวดสามเดือนสิ้นสุดวันที่ 30 กันยายน</v>
      </c>
      <c r="K7" s="181"/>
      <c r="L7" s="181"/>
    </row>
    <row r="8" spans="1:12" ht="17.25" customHeight="1" x14ac:dyDescent="0.4">
      <c r="A8" s="101"/>
      <c r="B8" s="101"/>
      <c r="C8" s="101"/>
      <c r="D8" s="139" t="s">
        <v>4</v>
      </c>
      <c r="E8" s="138"/>
      <c r="F8" s="61">
        <v>2568</v>
      </c>
      <c r="G8" s="138"/>
      <c r="H8" s="61">
        <v>2567</v>
      </c>
      <c r="I8" s="140"/>
      <c r="J8" s="61">
        <f>+F8</f>
        <v>2568</v>
      </c>
      <c r="K8" s="141"/>
      <c r="L8" s="61">
        <f>+H8</f>
        <v>2567</v>
      </c>
    </row>
    <row r="9" spans="1:12" ht="18" customHeight="1" x14ac:dyDescent="0.4">
      <c r="A9" s="101"/>
      <c r="B9" s="101"/>
      <c r="C9" s="101"/>
      <c r="D9" s="138"/>
      <c r="E9" s="138"/>
      <c r="F9" s="62"/>
      <c r="G9" s="141"/>
      <c r="H9" s="62"/>
      <c r="I9" s="140"/>
      <c r="J9" s="62"/>
      <c r="K9" s="141"/>
      <c r="L9" s="62"/>
    </row>
    <row r="10" spans="1:12" ht="18" customHeight="1" x14ac:dyDescent="0.4">
      <c r="A10" s="101" t="s">
        <v>115</v>
      </c>
      <c r="B10" s="101"/>
      <c r="C10" s="101"/>
      <c r="D10" s="138"/>
      <c r="E10" s="138"/>
      <c r="F10" s="142"/>
      <c r="G10" s="142"/>
      <c r="H10" s="142"/>
      <c r="I10" s="101"/>
      <c r="J10" s="63"/>
      <c r="K10" s="101"/>
      <c r="L10" s="63"/>
    </row>
    <row r="11" spans="1:12" ht="18" customHeight="1" x14ac:dyDescent="0.4">
      <c r="A11" s="101"/>
      <c r="B11" s="101" t="s">
        <v>230</v>
      </c>
      <c r="C11" s="101"/>
      <c r="D11" s="138"/>
      <c r="E11" s="138"/>
      <c r="F11" s="64">
        <v>5708551.0099999979</v>
      </c>
      <c r="G11" s="143"/>
      <c r="H11" s="64">
        <v>3345779.1200000048</v>
      </c>
      <c r="I11" s="144"/>
      <c r="J11" s="64">
        <v>8189497.3000000007</v>
      </c>
      <c r="K11" s="144"/>
      <c r="L11" s="64">
        <v>7495414.0599999949</v>
      </c>
    </row>
    <row r="12" spans="1:12" ht="18" customHeight="1" x14ac:dyDescent="0.4">
      <c r="A12" s="101"/>
      <c r="B12" s="82" t="s">
        <v>117</v>
      </c>
      <c r="C12" s="101"/>
      <c r="D12" s="138"/>
      <c r="E12" s="138"/>
      <c r="F12" s="64">
        <v>74680.649999999994</v>
      </c>
      <c r="G12" s="143"/>
      <c r="H12" s="64">
        <v>953015.93999999948</v>
      </c>
      <c r="I12" s="144"/>
      <c r="J12" s="64">
        <v>1457.25</v>
      </c>
      <c r="K12" s="144"/>
      <c r="L12" s="64">
        <v>1413.1000000000004</v>
      </c>
    </row>
    <row r="13" spans="1:12" ht="18" customHeight="1" x14ac:dyDescent="0.4">
      <c r="A13" s="101"/>
      <c r="B13" s="101" t="s">
        <v>118</v>
      </c>
      <c r="C13" s="83"/>
      <c r="D13" s="138"/>
      <c r="E13" s="138"/>
      <c r="F13" s="64">
        <v>34762719.700000003</v>
      </c>
      <c r="G13" s="145"/>
      <c r="H13" s="64">
        <v>39227672.609999999</v>
      </c>
      <c r="I13" s="144"/>
      <c r="J13" s="64">
        <v>10202584.42</v>
      </c>
      <c r="K13" s="144"/>
      <c r="L13" s="64">
        <v>9922156.6600000001</v>
      </c>
    </row>
    <row r="14" spans="1:12" ht="18" customHeight="1" x14ac:dyDescent="0.4">
      <c r="A14" s="101"/>
      <c r="B14" s="101" t="s">
        <v>119</v>
      </c>
      <c r="C14" s="101"/>
      <c r="D14" s="138">
        <v>6</v>
      </c>
      <c r="E14" s="138"/>
      <c r="F14" s="64">
        <v>33279218.100000001</v>
      </c>
      <c r="G14" s="143"/>
      <c r="H14" s="64">
        <v>0</v>
      </c>
      <c r="I14" s="144"/>
      <c r="J14" s="64">
        <v>8741.64</v>
      </c>
      <c r="K14" s="144"/>
      <c r="L14" s="64">
        <v>6491.4399999999951</v>
      </c>
    </row>
    <row r="15" spans="1:12" ht="18" customHeight="1" x14ac:dyDescent="0.4">
      <c r="A15" s="101"/>
      <c r="B15" s="101" t="s">
        <v>120</v>
      </c>
      <c r="C15" s="101"/>
      <c r="D15" s="138"/>
      <c r="E15" s="138"/>
      <c r="F15" s="64">
        <v>23948060.730000019</v>
      </c>
      <c r="G15" s="143"/>
      <c r="H15" s="64">
        <v>13419992.390000001</v>
      </c>
      <c r="I15" s="144"/>
      <c r="J15" s="64">
        <v>38141563.590000018</v>
      </c>
      <c r="K15" s="144"/>
      <c r="L15" s="64">
        <v>28637288.010000005</v>
      </c>
    </row>
    <row r="16" spans="1:12" ht="18" customHeight="1" x14ac:dyDescent="0.4">
      <c r="A16" s="101"/>
      <c r="B16" s="101" t="s">
        <v>121</v>
      </c>
      <c r="C16" s="101"/>
      <c r="D16" s="138"/>
      <c r="E16" s="138"/>
      <c r="F16" s="64"/>
      <c r="G16" s="145"/>
      <c r="H16" s="64"/>
      <c r="I16" s="144"/>
      <c r="J16" s="64"/>
      <c r="K16" s="144"/>
      <c r="L16" s="64"/>
    </row>
    <row r="17" spans="1:12" ht="18" customHeight="1" x14ac:dyDescent="0.4">
      <c r="A17" s="101"/>
      <c r="B17" s="101"/>
      <c r="C17" s="101" t="s">
        <v>48</v>
      </c>
      <c r="D17" s="100"/>
      <c r="E17" s="100"/>
      <c r="F17" s="64">
        <v>16668.839999999851</v>
      </c>
      <c r="G17" s="143"/>
      <c r="H17" s="64">
        <v>388244.06000000006</v>
      </c>
      <c r="I17" s="144"/>
      <c r="J17" s="64">
        <v>16668.839999999851</v>
      </c>
      <c r="K17" s="144"/>
      <c r="L17" s="64">
        <v>229683.80000000005</v>
      </c>
    </row>
    <row r="18" spans="1:12" ht="18" customHeight="1" x14ac:dyDescent="0.4">
      <c r="A18" s="101"/>
      <c r="B18" s="101"/>
      <c r="C18" s="101" t="s">
        <v>123</v>
      </c>
      <c r="D18" s="138"/>
      <c r="E18" s="138"/>
      <c r="F18" s="67">
        <f>SUM(F11:F17)</f>
        <v>97789899.030000031</v>
      </c>
      <c r="G18" s="143"/>
      <c r="H18" s="67">
        <f>SUM(H11:H17)</f>
        <v>57334704.120000005</v>
      </c>
      <c r="I18" s="144"/>
      <c r="J18" s="67">
        <f>SUM(J11:J17)</f>
        <v>56560513.040000021</v>
      </c>
      <c r="K18" s="144"/>
      <c r="L18" s="67">
        <f>SUM(L11:L17)</f>
        <v>46292447.069999993</v>
      </c>
    </row>
    <row r="19" spans="1:12" ht="18" customHeight="1" x14ac:dyDescent="0.4">
      <c r="A19" s="101" t="s">
        <v>124</v>
      </c>
      <c r="B19" s="101"/>
      <c r="C19" s="101"/>
      <c r="D19" s="138"/>
      <c r="E19" s="138"/>
      <c r="F19" s="64"/>
      <c r="G19" s="143"/>
      <c r="H19" s="64"/>
      <c r="I19" s="144"/>
      <c r="J19" s="66"/>
      <c r="K19" s="144"/>
      <c r="L19" s="66"/>
    </row>
    <row r="20" spans="1:12" ht="18" customHeight="1" x14ac:dyDescent="0.4">
      <c r="A20" s="101"/>
      <c r="B20" s="101" t="s">
        <v>125</v>
      </c>
      <c r="C20" s="101"/>
      <c r="D20" s="138"/>
      <c r="E20" s="138"/>
      <c r="F20" s="64">
        <v>22546457.909999996</v>
      </c>
      <c r="G20" s="143"/>
      <c r="H20" s="64">
        <v>17687083.539999999</v>
      </c>
      <c r="I20" s="144"/>
      <c r="J20" s="64">
        <v>22319229.560000002</v>
      </c>
      <c r="K20" s="144"/>
      <c r="L20" s="64">
        <v>17497212.130000003</v>
      </c>
    </row>
    <row r="21" spans="1:12" ht="18" customHeight="1" x14ac:dyDescent="0.4">
      <c r="A21" s="101"/>
      <c r="B21" s="82" t="s">
        <v>226</v>
      </c>
      <c r="D21" s="138"/>
      <c r="E21" s="138"/>
      <c r="F21" s="64"/>
      <c r="G21" s="143"/>
      <c r="H21" s="64"/>
      <c r="I21" s="144"/>
      <c r="J21" s="64"/>
      <c r="K21" s="144"/>
      <c r="L21" s="64"/>
    </row>
    <row r="22" spans="1:12" ht="18" customHeight="1" x14ac:dyDescent="0.4">
      <c r="A22" s="101" t="s">
        <v>114</v>
      </c>
      <c r="B22" s="82" t="s">
        <v>126</v>
      </c>
      <c r="D22" s="138">
        <v>6</v>
      </c>
      <c r="E22" s="138"/>
      <c r="F22" s="64">
        <v>74838.48</v>
      </c>
      <c r="G22" s="143"/>
      <c r="H22" s="64">
        <v>15639347.010000005</v>
      </c>
      <c r="I22" s="144"/>
      <c r="J22" s="64">
        <v>1721.8499999999995</v>
      </c>
      <c r="K22" s="144"/>
      <c r="L22" s="64">
        <v>1546.3400000000001</v>
      </c>
    </row>
    <row r="23" spans="1:12" ht="18" customHeight="1" x14ac:dyDescent="0.4">
      <c r="A23" s="101"/>
      <c r="B23" s="82" t="s">
        <v>219</v>
      </c>
      <c r="D23" s="138">
        <v>6</v>
      </c>
      <c r="E23" s="138"/>
      <c r="F23" s="64">
        <v>-13706825.469999999</v>
      </c>
      <c r="G23" s="143"/>
      <c r="H23" s="64">
        <v>26253176.180000022</v>
      </c>
      <c r="I23" s="144"/>
      <c r="J23" s="64">
        <v>8273.7700000000023</v>
      </c>
      <c r="K23" s="144"/>
      <c r="L23" s="64">
        <v>31265.919999999998</v>
      </c>
    </row>
    <row r="24" spans="1:12" ht="18" customHeight="1" x14ac:dyDescent="0.4">
      <c r="A24" s="101"/>
      <c r="B24" s="101" t="s">
        <v>127</v>
      </c>
      <c r="C24" s="101"/>
      <c r="D24" s="146"/>
      <c r="E24" s="137"/>
      <c r="F24" s="64">
        <v>27358608.680000007</v>
      </c>
      <c r="G24" s="143"/>
      <c r="H24" s="64">
        <v>208058225.16000003</v>
      </c>
      <c r="I24" s="144"/>
      <c r="J24" s="64">
        <v>27000445.340000004</v>
      </c>
      <c r="K24" s="144"/>
      <c r="L24" s="64">
        <v>207355983.89000002</v>
      </c>
    </row>
    <row r="25" spans="1:12" ht="18" customHeight="1" x14ac:dyDescent="0.4">
      <c r="A25" s="101"/>
      <c r="B25" s="101"/>
      <c r="C25" s="101" t="s">
        <v>129</v>
      </c>
      <c r="D25" s="138"/>
      <c r="E25" s="138"/>
      <c r="F25" s="67">
        <f>SUM(F20:F24)</f>
        <v>36273079.600000009</v>
      </c>
      <c r="G25" s="143"/>
      <c r="H25" s="67">
        <f>SUM(H20:H24)</f>
        <v>267637831.89000005</v>
      </c>
      <c r="I25" s="144"/>
      <c r="J25" s="67">
        <f>SUM(J20:J24)</f>
        <v>49329670.520000011</v>
      </c>
      <c r="K25" s="144"/>
      <c r="L25" s="67">
        <f>SUM(L20:L24)</f>
        <v>224886008.28000003</v>
      </c>
    </row>
    <row r="26" spans="1:12" ht="18" customHeight="1" x14ac:dyDescent="0.4">
      <c r="A26" s="101" t="s">
        <v>233</v>
      </c>
      <c r="B26" s="101"/>
      <c r="C26" s="101"/>
      <c r="D26" s="58"/>
      <c r="E26" s="58"/>
      <c r="F26" s="66">
        <f>+F18-F25</f>
        <v>61516819.430000022</v>
      </c>
      <c r="G26" s="64"/>
      <c r="H26" s="66">
        <f>+H18-H25</f>
        <v>-210303127.77000004</v>
      </c>
      <c r="I26" s="144"/>
      <c r="J26" s="66">
        <f>+J18-J25</f>
        <v>7230842.5200000107</v>
      </c>
      <c r="K26" s="144"/>
      <c r="L26" s="66">
        <f>+L18-L25</f>
        <v>-178593561.21000004</v>
      </c>
    </row>
    <row r="27" spans="1:12" ht="18" customHeight="1" x14ac:dyDescent="0.4">
      <c r="A27" s="101" t="s">
        <v>131</v>
      </c>
      <c r="B27" s="101"/>
      <c r="C27" s="101"/>
      <c r="D27" s="58"/>
      <c r="E27" s="58"/>
      <c r="F27" s="64">
        <v>4383382.0500000007</v>
      </c>
      <c r="G27" s="64"/>
      <c r="H27" s="64">
        <v>1243948.2000000002</v>
      </c>
      <c r="I27" s="144"/>
      <c r="J27" s="64">
        <v>4436313.5600000005</v>
      </c>
      <c r="K27" s="144"/>
      <c r="L27" s="64">
        <v>1296735.0899999999</v>
      </c>
    </row>
    <row r="28" spans="1:12" ht="18" customHeight="1" x14ac:dyDescent="0.4">
      <c r="A28" s="104" t="s">
        <v>132</v>
      </c>
      <c r="B28" s="101"/>
      <c r="C28" s="101"/>
      <c r="D28" s="138">
        <v>10.199999999999999</v>
      </c>
      <c r="E28" s="58"/>
      <c r="F28" s="74">
        <v>-16297222.75</v>
      </c>
      <c r="G28" s="74"/>
      <c r="H28" s="74">
        <v>473560</v>
      </c>
      <c r="I28" s="144"/>
      <c r="J28" s="74">
        <v>-16297222.75</v>
      </c>
      <c r="K28" s="144"/>
      <c r="L28" s="74">
        <v>473560</v>
      </c>
    </row>
    <row r="29" spans="1:12" ht="18" customHeight="1" x14ac:dyDescent="0.4">
      <c r="A29" s="104" t="s">
        <v>248</v>
      </c>
      <c r="B29" s="101"/>
      <c r="C29" s="101"/>
      <c r="D29" s="138">
        <v>5</v>
      </c>
      <c r="E29" s="58"/>
      <c r="F29" s="69">
        <v>-6500000</v>
      </c>
      <c r="G29" s="74"/>
      <c r="H29" s="69">
        <v>0</v>
      </c>
      <c r="I29" s="144"/>
      <c r="J29" s="69">
        <v>-6500000</v>
      </c>
      <c r="K29" s="144"/>
      <c r="L29" s="69">
        <v>0</v>
      </c>
    </row>
    <row r="30" spans="1:12" ht="18" customHeight="1" x14ac:dyDescent="0.4">
      <c r="A30" s="101" t="s">
        <v>133</v>
      </c>
      <c r="B30" s="101"/>
      <c r="C30" s="101"/>
      <c r="D30" s="58"/>
      <c r="E30" s="58"/>
      <c r="F30" s="66">
        <f>F26-F27+F28+F29</f>
        <v>34336214.630000025</v>
      </c>
      <c r="G30" s="64"/>
      <c r="H30" s="66">
        <f>H26-H27+H28+H29</f>
        <v>-211073515.97000003</v>
      </c>
      <c r="I30" s="144"/>
      <c r="J30" s="66">
        <f>J26-J27+J28+J29</f>
        <v>-20002693.789999992</v>
      </c>
      <c r="K30" s="144"/>
      <c r="L30" s="66">
        <f>L26-L27+L28+L29</f>
        <v>-179416736.30000004</v>
      </c>
    </row>
    <row r="31" spans="1:12" ht="18" customHeight="1" x14ac:dyDescent="0.4">
      <c r="A31" s="101" t="s">
        <v>243</v>
      </c>
      <c r="B31" s="101"/>
      <c r="C31" s="101"/>
      <c r="D31" s="138">
        <v>18.2</v>
      </c>
      <c r="E31" s="147"/>
      <c r="F31" s="69">
        <v>2611808.2699999958</v>
      </c>
      <c r="G31" s="143"/>
      <c r="H31" s="69">
        <v>29220379.260000002</v>
      </c>
      <c r="I31" s="144"/>
      <c r="J31" s="69">
        <v>2611059.4700000002</v>
      </c>
      <c r="K31" s="66"/>
      <c r="L31" s="69">
        <v>29481663.300000001</v>
      </c>
    </row>
    <row r="32" spans="1:12" ht="18" customHeight="1" thickBot="1" x14ac:dyDescent="0.45">
      <c r="A32" s="101" t="s">
        <v>215</v>
      </c>
      <c r="B32" s="101"/>
      <c r="C32" s="101"/>
      <c r="D32" s="138"/>
      <c r="E32" s="138"/>
      <c r="F32" s="70">
        <f>SUM(F30:F31)</f>
        <v>36948022.900000021</v>
      </c>
      <c r="G32" s="143"/>
      <c r="H32" s="70">
        <f>SUM(H30:H31)</f>
        <v>-181853136.71000004</v>
      </c>
      <c r="I32" s="144"/>
      <c r="J32" s="148">
        <f>SUM(J30:J31)</f>
        <v>-17391634.319999993</v>
      </c>
      <c r="K32" s="66"/>
      <c r="L32" s="148">
        <f>SUM(L30:L31)</f>
        <v>-149935073.00000003</v>
      </c>
    </row>
    <row r="33" spans="1:12" ht="18" customHeight="1" thickTop="1" x14ac:dyDescent="0.4">
      <c r="A33" s="149" t="s">
        <v>135</v>
      </c>
      <c r="B33" s="149"/>
      <c r="C33" s="149"/>
      <c r="D33" s="150"/>
      <c r="E33" s="71"/>
      <c r="F33" s="72"/>
      <c r="G33" s="151"/>
      <c r="H33" s="72"/>
      <c r="I33" s="73"/>
      <c r="J33" s="72"/>
      <c r="K33" s="151"/>
      <c r="L33" s="72"/>
    </row>
    <row r="34" spans="1:12" ht="18" customHeight="1" x14ac:dyDescent="0.4">
      <c r="A34" s="149"/>
      <c r="B34" s="149" t="s">
        <v>136</v>
      </c>
      <c r="C34" s="149"/>
      <c r="D34" s="150"/>
      <c r="E34" s="152">
        <v>852812933</v>
      </c>
      <c r="F34" s="74">
        <v>37029002.32</v>
      </c>
      <c r="G34" s="143"/>
      <c r="H34" s="74">
        <v>-181801032.40000004</v>
      </c>
      <c r="I34" s="143"/>
      <c r="J34" s="74">
        <v>-17391634.320000023</v>
      </c>
      <c r="K34" s="143"/>
      <c r="L34" s="143">
        <v>-149935073.00000003</v>
      </c>
    </row>
    <row r="35" spans="1:12" ht="18" customHeight="1" x14ac:dyDescent="0.4">
      <c r="A35" s="149"/>
      <c r="B35" s="101" t="s">
        <v>137</v>
      </c>
      <c r="C35" s="101"/>
      <c r="D35" s="150"/>
      <c r="E35" s="152">
        <v>-1541152</v>
      </c>
      <c r="F35" s="69">
        <v>-80979.420000000013</v>
      </c>
      <c r="G35" s="65"/>
      <c r="H35" s="69">
        <v>-52104.310000000027</v>
      </c>
      <c r="I35" s="73"/>
      <c r="J35" s="69">
        <v>0</v>
      </c>
      <c r="K35" s="75"/>
      <c r="L35" s="74">
        <v>0</v>
      </c>
    </row>
    <row r="36" spans="1:12" ht="18" customHeight="1" thickBot="1" x14ac:dyDescent="0.45">
      <c r="A36" s="153"/>
      <c r="B36" s="153"/>
      <c r="C36" s="153"/>
      <c r="D36" s="150"/>
      <c r="E36" s="152"/>
      <c r="F36" s="70">
        <f>SUM(F34:F35)</f>
        <v>36948022.899999999</v>
      </c>
      <c r="G36" s="151"/>
      <c r="H36" s="70">
        <f>SUM(H34:H35)</f>
        <v>-181853136.71000004</v>
      </c>
      <c r="I36" s="151"/>
      <c r="J36" s="148">
        <f>SUM(J34:J35)</f>
        <v>-17391634.320000023</v>
      </c>
      <c r="K36" s="151"/>
      <c r="L36" s="148">
        <f>SUM(L34:L35)</f>
        <v>-149935073.00000003</v>
      </c>
    </row>
    <row r="37" spans="1:12" ht="18" customHeight="1" thickTop="1" x14ac:dyDescent="0.4">
      <c r="A37" s="101" t="s">
        <v>138</v>
      </c>
      <c r="B37" s="101"/>
      <c r="C37" s="101"/>
      <c r="D37" s="154"/>
      <c r="E37" s="138"/>
      <c r="F37" s="143"/>
      <c r="G37" s="143"/>
      <c r="H37" s="143"/>
      <c r="I37" s="144"/>
      <c r="J37" s="65"/>
      <c r="K37" s="144"/>
      <c r="L37" s="65"/>
    </row>
    <row r="38" spans="1:12" ht="18" customHeight="1" thickBot="1" x14ac:dyDescent="0.45">
      <c r="A38" s="101"/>
      <c r="B38" s="155" t="s">
        <v>139</v>
      </c>
      <c r="C38" s="101"/>
      <c r="D38" s="156">
        <v>25</v>
      </c>
      <c r="E38" s="138"/>
      <c r="F38" s="76">
        <f>ROUND((+F34/F39),3)</f>
        <v>3.0000000000000001E-3</v>
      </c>
      <c r="G38" s="157"/>
      <c r="H38" s="76">
        <f>ROUND((+H34/H39),3)</f>
        <v>-1.7000000000000001E-2</v>
      </c>
      <c r="I38" s="158"/>
      <c r="J38" s="76">
        <f>ROUND((+J34/J39),3)</f>
        <v>-2E-3</v>
      </c>
      <c r="K38" s="158"/>
      <c r="L38" s="76">
        <f>ROUND((+L34/L39),3)</f>
        <v>-1.4E-2</v>
      </c>
    </row>
    <row r="39" spans="1:12" ht="18" customHeight="1" thickTop="1" thickBot="1" x14ac:dyDescent="0.45">
      <c r="A39" s="101"/>
      <c r="B39" s="101" t="s">
        <v>140</v>
      </c>
      <c r="C39" s="101"/>
      <c r="D39" s="138"/>
      <c r="E39" s="138"/>
      <c r="F39" s="77">
        <v>10800820471</v>
      </c>
      <c r="G39" s="159"/>
      <c r="H39" s="77">
        <v>10542453182</v>
      </c>
      <c r="I39" s="159"/>
      <c r="J39" s="77">
        <v>10800820471</v>
      </c>
      <c r="K39" s="159"/>
      <c r="L39" s="77">
        <v>10542453182</v>
      </c>
    </row>
    <row r="40" spans="1:12" ht="18" customHeight="1" thickTop="1" x14ac:dyDescent="0.4">
      <c r="A40" s="101" t="s">
        <v>141</v>
      </c>
      <c r="B40" s="101"/>
      <c r="C40" s="101"/>
      <c r="D40" s="138"/>
      <c r="E40" s="138"/>
      <c r="F40" s="143"/>
      <c r="G40" s="143"/>
      <c r="H40" s="143"/>
      <c r="I40" s="144"/>
      <c r="J40" s="65"/>
      <c r="K40" s="144"/>
      <c r="L40" s="65"/>
    </row>
    <row r="41" spans="1:12" ht="18" customHeight="1" thickBot="1" x14ac:dyDescent="0.45">
      <c r="A41" s="101"/>
      <c r="B41" s="155" t="s">
        <v>139</v>
      </c>
      <c r="C41" s="101"/>
      <c r="D41" s="156">
        <v>25</v>
      </c>
      <c r="E41" s="138"/>
      <c r="F41" s="76">
        <f>ROUND((+F34/F42),3)</f>
        <v>4.0000000000000001E-3</v>
      </c>
      <c r="G41" s="157"/>
      <c r="H41" s="76">
        <f>ROUND((+H34/H42),3)</f>
        <v>-1.7999999999999999E-2</v>
      </c>
      <c r="I41" s="158"/>
      <c r="J41" s="76">
        <f>ROUND((+J34/J42),3)</f>
        <v>-2E-3</v>
      </c>
      <c r="K41" s="158"/>
      <c r="L41" s="76">
        <f>ROUND((+L34/L42),3)</f>
        <v>-1.4999999999999999E-2</v>
      </c>
    </row>
    <row r="42" spans="1:12" ht="23.25" thickTop="1" thickBot="1" x14ac:dyDescent="0.45">
      <c r="A42" s="101"/>
      <c r="B42" s="101" t="s">
        <v>140</v>
      </c>
      <c r="C42" s="101"/>
      <c r="D42" s="138"/>
      <c r="E42" s="138"/>
      <c r="F42" s="77">
        <v>9090035759.8799992</v>
      </c>
      <c r="G42" s="160"/>
      <c r="H42" s="77">
        <v>9931088936</v>
      </c>
      <c r="I42" s="159"/>
      <c r="J42" s="77">
        <v>9090035759.8799992</v>
      </c>
      <c r="K42" s="159"/>
      <c r="L42" s="77">
        <v>9931088936</v>
      </c>
    </row>
    <row r="43" spans="1:12" ht="18" customHeight="1" thickTop="1" x14ac:dyDescent="0.4">
      <c r="A43" s="101"/>
      <c r="B43" s="101"/>
      <c r="C43" s="101"/>
      <c r="D43" s="138"/>
      <c r="E43" s="138"/>
      <c r="F43" s="145"/>
      <c r="G43" s="145"/>
      <c r="H43" s="145"/>
      <c r="I43" s="144"/>
      <c r="J43" s="66"/>
      <c r="K43" s="144"/>
      <c r="L43" s="66"/>
    </row>
    <row r="44" spans="1:12" ht="18" customHeight="1" x14ac:dyDescent="0.4">
      <c r="A44" s="101" t="s">
        <v>180</v>
      </c>
      <c r="B44" s="101"/>
      <c r="C44" s="101"/>
      <c r="D44" s="138"/>
      <c r="E44" s="138"/>
      <c r="F44" s="145"/>
      <c r="G44" s="145"/>
      <c r="H44" s="145"/>
      <c r="I44" s="144"/>
      <c r="J44" s="66"/>
      <c r="K44" s="144"/>
      <c r="L44" s="66"/>
    </row>
    <row r="45" spans="1:12" ht="18" customHeight="1" x14ac:dyDescent="0.4">
      <c r="A45" s="101"/>
      <c r="B45" s="101"/>
      <c r="C45" s="101"/>
      <c r="D45" s="138"/>
      <c r="E45" s="138"/>
      <c r="F45" s="138"/>
      <c r="G45" s="138"/>
      <c r="H45" s="138"/>
      <c r="I45" s="101"/>
      <c r="J45" s="63"/>
      <c r="K45" s="101"/>
      <c r="L45" s="63"/>
    </row>
    <row r="46" spans="1:12" ht="18" customHeight="1" x14ac:dyDescent="0.4">
      <c r="A46" s="101"/>
      <c r="B46" s="161" t="s">
        <v>105</v>
      </c>
      <c r="C46" s="138"/>
      <c r="D46" s="161"/>
      <c r="E46" s="138"/>
      <c r="F46" s="161" t="s">
        <v>105</v>
      </c>
      <c r="G46" s="138"/>
      <c r="H46" s="138"/>
      <c r="I46" s="138"/>
      <c r="J46" s="138"/>
      <c r="K46" s="138"/>
      <c r="L46" s="138"/>
    </row>
    <row r="47" spans="1:12" ht="18" customHeight="1" x14ac:dyDescent="0.5">
      <c r="A47" s="138"/>
      <c r="B47" s="101"/>
      <c r="C47" s="101"/>
      <c r="D47" s="162"/>
      <c r="E47" s="101"/>
      <c r="F47" s="101"/>
      <c r="G47" s="101"/>
      <c r="H47" s="101"/>
      <c r="I47" s="101"/>
      <c r="J47" s="101"/>
      <c r="K47" s="101"/>
      <c r="L47" s="101"/>
    </row>
    <row r="48" spans="1:12" ht="18" customHeight="1" x14ac:dyDescent="0.4">
      <c r="A48" s="138"/>
      <c r="B48" s="161"/>
      <c r="C48" s="138"/>
      <c r="D48" s="161"/>
      <c r="E48" s="138"/>
      <c r="F48" s="161"/>
      <c r="G48" s="138"/>
      <c r="H48" s="138"/>
      <c r="I48" s="138"/>
      <c r="J48" s="176" t="s">
        <v>148</v>
      </c>
      <c r="K48" s="176"/>
      <c r="L48" s="176"/>
    </row>
    <row r="49" spans="1:12" ht="21.75" x14ac:dyDescent="0.4">
      <c r="A49" s="177" t="str">
        <f>+A2</f>
        <v>บริษัท บรุ๊คเคอร์ กรุ๊ป จำกัด (มหาชน) และบริษัทย่อย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</row>
    <row r="50" spans="1:12" ht="18" customHeight="1" x14ac:dyDescent="0.4">
      <c r="A50" s="179" t="s">
        <v>142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</row>
    <row r="51" spans="1:12" ht="18" customHeight="1" x14ac:dyDescent="0.4">
      <c r="A51" s="177" t="str">
        <f>+A4</f>
        <v>สำหรับงวดสามเดือนสิ้นสุดวันที่ 30 กันยายน 2568</v>
      </c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</row>
    <row r="52" spans="1:12" ht="18" customHeight="1" x14ac:dyDescent="0.4">
      <c r="A52" s="101"/>
      <c r="B52" s="101"/>
      <c r="C52" s="60"/>
      <c r="D52" s="60"/>
      <c r="E52" s="60"/>
      <c r="F52" s="180" t="s">
        <v>2</v>
      </c>
      <c r="G52" s="180"/>
      <c r="H52" s="180"/>
      <c r="I52" s="180"/>
      <c r="J52" s="180"/>
      <c r="K52" s="180"/>
      <c r="L52" s="180"/>
    </row>
    <row r="53" spans="1:12" ht="18" customHeight="1" x14ac:dyDescent="0.4">
      <c r="A53" s="101"/>
      <c r="B53" s="101"/>
      <c r="C53" s="101" t="s">
        <v>114</v>
      </c>
      <c r="D53" s="138"/>
      <c r="E53" s="138"/>
      <c r="F53" s="181" t="s">
        <v>3</v>
      </c>
      <c r="G53" s="181"/>
      <c r="H53" s="181"/>
      <c r="I53" s="101"/>
      <c r="J53" s="182" t="s">
        <v>229</v>
      </c>
      <c r="K53" s="182"/>
      <c r="L53" s="182"/>
    </row>
    <row r="54" spans="1:12" ht="18" customHeight="1" x14ac:dyDescent="0.4">
      <c r="A54" s="101"/>
      <c r="B54" s="101"/>
      <c r="C54" s="101"/>
      <c r="D54" s="138"/>
      <c r="E54" s="138"/>
      <c r="F54" s="181" t="str">
        <f>+F7</f>
        <v>สำหรับงวดสามเดือนสิ้นสุดวันที่ 30 กันยายน</v>
      </c>
      <c r="G54" s="181"/>
      <c r="H54" s="181"/>
      <c r="I54" s="101"/>
      <c r="J54" s="181" t="str">
        <f>+J7</f>
        <v>สำหรับงวดสามเดือนสิ้นสุดวันที่ 30 กันยายน</v>
      </c>
      <c r="K54" s="181"/>
      <c r="L54" s="181"/>
    </row>
    <row r="55" spans="1:12" ht="18" customHeight="1" x14ac:dyDescent="0.4">
      <c r="A55" s="101"/>
      <c r="B55" s="101"/>
      <c r="C55" s="101"/>
      <c r="D55" s="139" t="s">
        <v>4</v>
      </c>
      <c r="E55" s="138"/>
      <c r="F55" s="78">
        <f>+F8</f>
        <v>2568</v>
      </c>
      <c r="G55" s="141"/>
      <c r="H55" s="78">
        <f>+H8</f>
        <v>2567</v>
      </c>
      <c r="I55" s="140"/>
      <c r="J55" s="78">
        <f>+J8</f>
        <v>2568</v>
      </c>
      <c r="K55" s="141"/>
      <c r="L55" s="78">
        <f>+L8</f>
        <v>2567</v>
      </c>
    </row>
    <row r="56" spans="1:12" ht="18" customHeight="1" x14ac:dyDescent="0.4">
      <c r="A56" s="101"/>
      <c r="B56" s="101"/>
      <c r="C56" s="101"/>
      <c r="D56" s="138"/>
      <c r="E56" s="138"/>
      <c r="F56" s="142"/>
      <c r="G56" s="142"/>
      <c r="H56" s="62"/>
      <c r="I56" s="101"/>
      <c r="J56" s="63"/>
      <c r="K56" s="101"/>
      <c r="L56" s="62"/>
    </row>
    <row r="57" spans="1:12" ht="18" customHeight="1" x14ac:dyDescent="0.4">
      <c r="A57" s="101" t="s">
        <v>216</v>
      </c>
      <c r="B57" s="101"/>
      <c r="C57" s="101"/>
      <c r="D57" s="138"/>
      <c r="E57" s="138"/>
      <c r="F57" s="69">
        <f>+F32</f>
        <v>36948022.900000021</v>
      </c>
      <c r="G57" s="143"/>
      <c r="H57" s="69">
        <f>+H32</f>
        <v>-181853136.71000004</v>
      </c>
      <c r="I57" s="144"/>
      <c r="J57" s="69">
        <f>+J32</f>
        <v>-17391634.319999993</v>
      </c>
      <c r="K57" s="144"/>
      <c r="L57" s="69">
        <f>+L32</f>
        <v>-149935073.00000003</v>
      </c>
    </row>
    <row r="58" spans="1:12" ht="18" customHeight="1" x14ac:dyDescent="0.4">
      <c r="A58" s="101"/>
      <c r="B58" s="101"/>
      <c r="C58" s="101"/>
      <c r="D58" s="138"/>
      <c r="E58" s="138"/>
      <c r="F58" s="64"/>
      <c r="G58" s="143"/>
      <c r="H58" s="64"/>
      <c r="I58" s="144"/>
      <c r="J58" s="64"/>
      <c r="K58" s="144"/>
      <c r="L58" s="64"/>
    </row>
    <row r="59" spans="1:12" ht="18" customHeight="1" x14ac:dyDescent="0.4">
      <c r="A59" s="101" t="s">
        <v>143</v>
      </c>
      <c r="B59" s="101"/>
      <c r="C59" s="101"/>
      <c r="D59" s="138"/>
      <c r="E59" s="138"/>
      <c r="F59" s="64"/>
      <c r="G59" s="143"/>
      <c r="H59" s="64"/>
      <c r="I59" s="144"/>
      <c r="J59" s="65"/>
      <c r="K59" s="144"/>
      <c r="L59" s="65"/>
    </row>
    <row r="60" spans="1:12" ht="18" customHeight="1" x14ac:dyDescent="0.4">
      <c r="A60" s="101" t="s">
        <v>144</v>
      </c>
      <c r="B60" s="101"/>
      <c r="C60" s="101"/>
      <c r="D60" s="138"/>
      <c r="E60" s="138"/>
      <c r="F60" s="64"/>
      <c r="G60" s="143"/>
      <c r="H60" s="64"/>
      <c r="I60" s="144"/>
      <c r="J60" s="65"/>
      <c r="K60" s="144"/>
      <c r="L60" s="65"/>
    </row>
    <row r="61" spans="1:12" ht="18" customHeight="1" x14ac:dyDescent="0.4">
      <c r="A61" s="101"/>
      <c r="B61" s="101" t="s">
        <v>145</v>
      </c>
      <c r="C61" s="101"/>
      <c r="D61" s="138"/>
      <c r="E61" s="138"/>
      <c r="F61" s="74">
        <v>-5044857.57</v>
      </c>
      <c r="G61" s="143"/>
      <c r="H61" s="74">
        <v>-37972859.899999999</v>
      </c>
      <c r="I61" s="144"/>
      <c r="J61" s="74">
        <v>0</v>
      </c>
      <c r="K61" s="144"/>
      <c r="L61" s="74">
        <v>0</v>
      </c>
    </row>
    <row r="62" spans="1:12" ht="18" hidden="1" customHeight="1" x14ac:dyDescent="0.4">
      <c r="A62" s="101" t="s">
        <v>146</v>
      </c>
      <c r="B62" s="101"/>
      <c r="C62" s="101"/>
      <c r="D62" s="138"/>
      <c r="E62" s="138"/>
      <c r="F62" s="74"/>
      <c r="G62" s="143"/>
      <c r="H62" s="74"/>
      <c r="I62" s="144"/>
      <c r="J62" s="74"/>
      <c r="K62" s="144"/>
      <c r="L62" s="74"/>
    </row>
    <row r="63" spans="1:12" ht="18" hidden="1" customHeight="1" x14ac:dyDescent="0.4">
      <c r="B63" s="82" t="s">
        <v>227</v>
      </c>
      <c r="E63" s="138"/>
      <c r="F63" s="74"/>
      <c r="G63" s="143"/>
      <c r="H63" s="74"/>
      <c r="I63" s="144"/>
      <c r="J63" s="74"/>
      <c r="K63" s="144"/>
      <c r="L63" s="74"/>
    </row>
    <row r="64" spans="1:12" ht="18" hidden="1" customHeight="1" x14ac:dyDescent="0.4">
      <c r="C64" s="82" t="s">
        <v>228</v>
      </c>
      <c r="D64" s="85">
        <v>22</v>
      </c>
      <c r="E64" s="138"/>
      <c r="F64" s="74" t="e">
        <f>F170-#REF!</f>
        <v>#REF!</v>
      </c>
      <c r="G64" s="143"/>
      <c r="H64" s="74" t="e">
        <f>H170-#REF!</f>
        <v>#REF!</v>
      </c>
      <c r="I64" s="144"/>
      <c r="J64" s="74" t="e">
        <f>J170-#REF!</f>
        <v>#REF!</v>
      </c>
      <c r="K64" s="144"/>
      <c r="L64" s="74" t="e">
        <f>L170-#REF!</f>
        <v>#REF!</v>
      </c>
    </row>
    <row r="65" spans="1:12" ht="18" hidden="1" customHeight="1" x14ac:dyDescent="0.4">
      <c r="A65" s="82" t="s">
        <v>217</v>
      </c>
      <c r="B65" s="82" t="s">
        <v>147</v>
      </c>
      <c r="D65" s="87"/>
      <c r="E65" s="138"/>
      <c r="F65" s="74" t="e">
        <f>F171-#REF!</f>
        <v>#REF!</v>
      </c>
      <c r="G65" s="143"/>
      <c r="H65" s="74" t="e">
        <f>H171-#REF!</f>
        <v>#REF!</v>
      </c>
      <c r="I65" s="144"/>
      <c r="J65" s="74" t="e">
        <f>J171-#REF!</f>
        <v>#REF!</v>
      </c>
      <c r="K65" s="144"/>
      <c r="L65" s="74" t="e">
        <f>L171-#REF!</f>
        <v>#REF!</v>
      </c>
    </row>
    <row r="66" spans="1:12" ht="18" customHeight="1" x14ac:dyDescent="0.4">
      <c r="A66" s="101" t="s">
        <v>217</v>
      </c>
      <c r="B66" s="101"/>
      <c r="C66" s="101"/>
      <c r="D66" s="138"/>
      <c r="E66" s="138"/>
      <c r="F66" s="79">
        <f>SUM(F61:F61)</f>
        <v>-5044857.57</v>
      </c>
      <c r="G66" s="143"/>
      <c r="H66" s="79">
        <f>SUM(H61:H61)</f>
        <v>-37972859.899999999</v>
      </c>
      <c r="I66" s="144"/>
      <c r="J66" s="79">
        <f>SUM(J61:J61)</f>
        <v>0</v>
      </c>
      <c r="K66" s="144"/>
      <c r="L66" s="79">
        <f>SUM(L61:L61)</f>
        <v>0</v>
      </c>
    </row>
    <row r="67" spans="1:12" ht="18" customHeight="1" x14ac:dyDescent="0.4">
      <c r="A67" s="101"/>
      <c r="B67" s="101"/>
      <c r="C67" s="101"/>
      <c r="D67" s="138"/>
      <c r="E67" s="138"/>
      <c r="F67" s="64"/>
      <c r="G67" s="143"/>
      <c r="H67" s="64"/>
      <c r="I67" s="144"/>
      <c r="J67" s="66"/>
      <c r="K67" s="144"/>
      <c r="L67" s="66"/>
    </row>
    <row r="68" spans="1:12" ht="18" customHeight="1" thickBot="1" x14ac:dyDescent="0.45">
      <c r="A68" s="101" t="s">
        <v>218</v>
      </c>
      <c r="B68" s="101"/>
      <c r="C68" s="101"/>
      <c r="D68" s="138"/>
      <c r="E68" s="138"/>
      <c r="F68" s="80">
        <f>+F57+F66</f>
        <v>31903165.330000021</v>
      </c>
      <c r="G68" s="143"/>
      <c r="H68" s="80">
        <f>+H57+H66</f>
        <v>-219825996.61000004</v>
      </c>
      <c r="I68" s="144"/>
      <c r="J68" s="80">
        <f>+J57+J66</f>
        <v>-17391634.319999993</v>
      </c>
      <c r="K68" s="144"/>
      <c r="L68" s="80">
        <f>+L57+L66</f>
        <v>-149935073.00000003</v>
      </c>
    </row>
    <row r="69" spans="1:12" ht="18" customHeight="1" thickTop="1" x14ac:dyDescent="0.4">
      <c r="A69" s="101"/>
      <c r="B69" s="101"/>
      <c r="C69" s="101"/>
      <c r="D69" s="138"/>
      <c r="E69" s="138"/>
      <c r="F69" s="145"/>
      <c r="G69" s="145"/>
      <c r="H69" s="145"/>
      <c r="I69" s="144"/>
      <c r="J69" s="66"/>
      <c r="K69" s="144"/>
      <c r="L69" s="66"/>
    </row>
    <row r="70" spans="1:12" ht="18" customHeight="1" x14ac:dyDescent="0.4">
      <c r="A70" s="149" t="s">
        <v>244</v>
      </c>
      <c r="B70" s="149"/>
      <c r="C70" s="149"/>
      <c r="D70" s="163"/>
      <c r="E70" s="71"/>
      <c r="F70" s="72"/>
      <c r="G70" s="151"/>
      <c r="H70" s="72"/>
      <c r="I70" s="73"/>
      <c r="J70" s="72"/>
      <c r="K70" s="151"/>
      <c r="L70" s="72"/>
    </row>
    <row r="71" spans="1:12" ht="18" customHeight="1" x14ac:dyDescent="0.4">
      <c r="A71" s="149"/>
      <c r="B71" s="149" t="s">
        <v>136</v>
      </c>
      <c r="C71" s="149"/>
      <c r="D71" s="163"/>
      <c r="E71" s="152">
        <v>852812933</v>
      </c>
      <c r="F71" s="74">
        <v>31984144.75</v>
      </c>
      <c r="G71" s="143"/>
      <c r="H71" s="74">
        <v>-219773892.3000001</v>
      </c>
      <c r="I71" s="143"/>
      <c r="J71" s="74">
        <v>-17391634.320000023</v>
      </c>
      <c r="K71" s="143"/>
      <c r="L71" s="74">
        <v>-149935073.00000003</v>
      </c>
    </row>
    <row r="72" spans="1:12" ht="18" customHeight="1" x14ac:dyDescent="0.4">
      <c r="A72" s="149"/>
      <c r="B72" s="101" t="s">
        <v>137</v>
      </c>
      <c r="C72" s="101"/>
      <c r="D72" s="163"/>
      <c r="E72" s="152">
        <v>-1541152</v>
      </c>
      <c r="F72" s="74">
        <v>-80979.420000000013</v>
      </c>
      <c r="G72" s="65"/>
      <c r="H72" s="74">
        <v>-52104.310000000027</v>
      </c>
      <c r="I72" s="73"/>
      <c r="J72" s="74">
        <v>0</v>
      </c>
      <c r="K72" s="73"/>
      <c r="L72" s="74">
        <v>0</v>
      </c>
    </row>
    <row r="73" spans="1:12" ht="18" customHeight="1" thickBot="1" x14ac:dyDescent="0.45">
      <c r="A73" s="153"/>
      <c r="B73" s="153"/>
      <c r="C73" s="153"/>
      <c r="D73" s="163"/>
      <c r="E73" s="152"/>
      <c r="F73" s="70">
        <f>SUM(F71:F72)</f>
        <v>31903165.329999998</v>
      </c>
      <c r="G73" s="151"/>
      <c r="H73" s="70">
        <f>SUM(H71:H72)</f>
        <v>-219825996.6100001</v>
      </c>
      <c r="I73" s="151"/>
      <c r="J73" s="70">
        <f>SUM(J71:J72)</f>
        <v>-17391634.320000023</v>
      </c>
      <c r="K73" s="151"/>
      <c r="L73" s="70">
        <f>SUM(L71:L72)</f>
        <v>-149935073.00000003</v>
      </c>
    </row>
    <row r="74" spans="1:12" ht="18" customHeight="1" thickTop="1" x14ac:dyDescent="0.4">
      <c r="A74" s="101"/>
      <c r="B74" s="101"/>
      <c r="C74" s="101"/>
      <c r="D74" s="138"/>
      <c r="E74" s="138"/>
      <c r="F74" s="143"/>
      <c r="G74" s="143"/>
      <c r="H74" s="143"/>
      <c r="I74" s="144"/>
      <c r="J74" s="65"/>
      <c r="K74" s="144"/>
      <c r="L74" s="65"/>
    </row>
    <row r="75" spans="1:12" ht="18" customHeight="1" x14ac:dyDescent="0.4">
      <c r="A75" s="101" t="s">
        <v>180</v>
      </c>
      <c r="B75" s="101"/>
      <c r="C75" s="101"/>
      <c r="D75" s="138"/>
      <c r="E75" s="138"/>
      <c r="F75" s="143"/>
      <c r="G75" s="143"/>
      <c r="H75" s="143"/>
      <c r="I75" s="144"/>
      <c r="J75" s="65"/>
      <c r="K75" s="144"/>
      <c r="L75" s="65"/>
    </row>
    <row r="76" spans="1:12" ht="18" customHeight="1" x14ac:dyDescent="0.4">
      <c r="A76" s="101"/>
      <c r="B76" s="101"/>
      <c r="C76" s="101"/>
      <c r="D76" s="138"/>
      <c r="E76" s="138"/>
      <c r="F76" s="142"/>
      <c r="G76" s="142"/>
      <c r="H76" s="142"/>
      <c r="I76" s="101"/>
      <c r="J76" s="59"/>
      <c r="K76" s="100"/>
      <c r="L76" s="59"/>
    </row>
    <row r="77" spans="1:12" ht="18" customHeight="1" x14ac:dyDescent="0.4">
      <c r="A77" s="101"/>
      <c r="B77" s="101"/>
      <c r="C77" s="101"/>
      <c r="D77" s="138"/>
      <c r="E77" s="138"/>
      <c r="F77" s="142"/>
      <c r="G77" s="142"/>
      <c r="H77" s="142"/>
      <c r="I77" s="101"/>
      <c r="J77" s="59"/>
      <c r="K77" s="100"/>
      <c r="L77" s="59"/>
    </row>
    <row r="78" spans="1:12" ht="18" customHeight="1" x14ac:dyDescent="0.4">
      <c r="A78" s="101"/>
      <c r="B78" s="101"/>
      <c r="C78" s="101"/>
      <c r="D78" s="138"/>
      <c r="E78" s="138"/>
      <c r="F78" s="142"/>
      <c r="G78" s="142"/>
      <c r="H78" s="142"/>
      <c r="I78" s="101"/>
      <c r="J78" s="59"/>
      <c r="K78" s="100"/>
      <c r="L78" s="59"/>
    </row>
    <row r="79" spans="1:12" ht="18" customHeight="1" x14ac:dyDescent="0.4">
      <c r="A79" s="101"/>
      <c r="B79" s="101"/>
      <c r="C79" s="101"/>
      <c r="D79" s="138"/>
      <c r="E79" s="138"/>
      <c r="F79" s="142"/>
      <c r="G79" s="142"/>
      <c r="H79" s="142"/>
      <c r="I79" s="101"/>
      <c r="J79" s="59"/>
      <c r="K79" s="100"/>
      <c r="L79" s="59"/>
    </row>
    <row r="80" spans="1:12" ht="18" customHeight="1" x14ac:dyDescent="0.4">
      <c r="A80" s="101"/>
      <c r="B80" s="101"/>
      <c r="C80" s="101"/>
      <c r="D80" s="138"/>
      <c r="E80" s="138"/>
      <c r="F80" s="142"/>
      <c r="G80" s="142"/>
      <c r="H80" s="142"/>
      <c r="I80" s="101"/>
      <c r="J80" s="59"/>
      <c r="K80" s="100"/>
      <c r="L80" s="59"/>
    </row>
    <row r="81" spans="1:12" ht="18" customHeight="1" x14ac:dyDescent="0.4">
      <c r="A81" s="101"/>
      <c r="B81" s="101"/>
      <c r="C81" s="101"/>
      <c r="D81" s="138"/>
      <c r="E81" s="138"/>
      <c r="F81" s="142"/>
      <c r="G81" s="142"/>
      <c r="H81" s="142"/>
      <c r="I81" s="101"/>
      <c r="J81" s="59"/>
      <c r="K81" s="100"/>
      <c r="L81" s="59"/>
    </row>
    <row r="82" spans="1:12" ht="18" customHeight="1" x14ac:dyDescent="0.4">
      <c r="A82" s="101"/>
      <c r="B82" s="101"/>
      <c r="C82" s="101"/>
      <c r="D82" s="138"/>
      <c r="E82" s="138"/>
      <c r="F82" s="142"/>
      <c r="G82" s="142"/>
      <c r="H82" s="142"/>
      <c r="I82" s="101"/>
      <c r="J82" s="59"/>
      <c r="K82" s="100"/>
      <c r="L82" s="59"/>
    </row>
    <row r="83" spans="1:12" ht="18" customHeight="1" x14ac:dyDescent="0.4">
      <c r="A83" s="101"/>
      <c r="B83" s="101"/>
      <c r="C83" s="101"/>
      <c r="D83" s="138"/>
      <c r="E83" s="138"/>
      <c r="F83" s="142"/>
      <c r="G83" s="142"/>
      <c r="H83" s="142"/>
      <c r="I83" s="101"/>
      <c r="J83" s="59"/>
      <c r="K83" s="100"/>
      <c r="L83" s="59"/>
    </row>
    <row r="84" spans="1:12" ht="18" customHeight="1" x14ac:dyDescent="0.4">
      <c r="A84" s="101"/>
      <c r="B84" s="101"/>
      <c r="C84" s="101"/>
      <c r="D84" s="138"/>
      <c r="E84" s="138"/>
      <c r="F84" s="142"/>
      <c r="G84" s="142"/>
      <c r="H84" s="142"/>
      <c r="I84" s="101"/>
      <c r="J84" s="59"/>
      <c r="K84" s="100"/>
      <c r="L84" s="59"/>
    </row>
    <row r="85" spans="1:12" ht="18" customHeight="1" x14ac:dyDescent="0.4">
      <c r="A85" s="101"/>
      <c r="B85" s="101"/>
      <c r="C85" s="101"/>
      <c r="D85" s="138"/>
      <c r="E85" s="138"/>
      <c r="F85" s="142"/>
      <c r="G85" s="142"/>
      <c r="H85" s="142"/>
      <c r="I85" s="101"/>
      <c r="J85" s="59"/>
      <c r="K85" s="100"/>
      <c r="L85" s="59"/>
    </row>
    <row r="86" spans="1:12" ht="18" customHeight="1" x14ac:dyDescent="0.4">
      <c r="A86" s="101"/>
      <c r="B86" s="101"/>
      <c r="C86" s="101"/>
      <c r="D86" s="138"/>
      <c r="E86" s="138"/>
      <c r="F86" s="142"/>
      <c r="G86" s="142"/>
      <c r="H86" s="142"/>
      <c r="I86" s="101"/>
      <c r="J86" s="59"/>
      <c r="K86" s="100"/>
      <c r="L86" s="59"/>
    </row>
    <row r="87" spans="1:12" ht="18" customHeight="1" x14ac:dyDescent="0.4">
      <c r="A87" s="101"/>
      <c r="B87" s="101"/>
      <c r="C87" s="101"/>
      <c r="D87" s="138"/>
      <c r="E87" s="138"/>
      <c r="F87" s="142"/>
      <c r="G87" s="142"/>
      <c r="H87" s="142"/>
      <c r="I87" s="101"/>
      <c r="J87" s="59"/>
      <c r="K87" s="100"/>
      <c r="L87" s="59"/>
    </row>
    <row r="88" spans="1:12" ht="18" customHeight="1" x14ac:dyDescent="0.4">
      <c r="A88" s="101"/>
      <c r="B88" s="101"/>
      <c r="C88" s="101"/>
      <c r="D88" s="154"/>
      <c r="E88" s="138"/>
      <c r="F88" s="142"/>
      <c r="G88" s="142"/>
      <c r="H88" s="142"/>
      <c r="I88" s="101"/>
      <c r="J88" s="59"/>
      <c r="K88" s="101"/>
      <c r="L88" s="59"/>
    </row>
    <row r="89" spans="1:12" ht="18" customHeight="1" x14ac:dyDescent="0.4">
      <c r="A89" s="101"/>
      <c r="B89" s="101"/>
      <c r="C89" s="101"/>
      <c r="D89" s="138"/>
      <c r="E89" s="138"/>
      <c r="F89" s="138"/>
      <c r="G89" s="138"/>
      <c r="H89" s="138"/>
      <c r="I89" s="101"/>
      <c r="J89" s="59"/>
      <c r="K89" s="101"/>
      <c r="L89" s="59"/>
    </row>
    <row r="90" spans="1:12" ht="18" customHeight="1" x14ac:dyDescent="0.4">
      <c r="A90" s="101"/>
      <c r="B90" s="101"/>
      <c r="C90" s="101"/>
      <c r="D90" s="138"/>
      <c r="E90" s="138"/>
      <c r="F90" s="142"/>
      <c r="G90" s="142"/>
      <c r="H90" s="142"/>
      <c r="I90" s="101"/>
      <c r="J90" s="59"/>
      <c r="K90" s="101"/>
      <c r="L90" s="59"/>
    </row>
    <row r="91" spans="1:12" ht="18" customHeight="1" x14ac:dyDescent="0.4">
      <c r="A91" s="101"/>
      <c r="B91" s="155"/>
      <c r="C91" s="101"/>
      <c r="D91" s="156"/>
      <c r="E91" s="138"/>
      <c r="F91" s="59"/>
      <c r="G91" s="142"/>
      <c r="H91" s="59"/>
      <c r="I91" s="155"/>
      <c r="J91" s="59"/>
      <c r="K91" s="155"/>
      <c r="L91" s="59"/>
    </row>
    <row r="92" spans="1:12" ht="18" customHeight="1" x14ac:dyDescent="0.4">
      <c r="A92" s="101"/>
      <c r="B92" s="101"/>
      <c r="C92" s="101"/>
      <c r="D92" s="138"/>
      <c r="E92" s="138"/>
      <c r="F92" s="138"/>
      <c r="G92" s="138"/>
      <c r="H92" s="138"/>
      <c r="I92" s="101"/>
      <c r="J92" s="63"/>
      <c r="K92" s="101"/>
      <c r="L92" s="63"/>
    </row>
    <row r="93" spans="1:12" ht="18" customHeight="1" x14ac:dyDescent="0.4">
      <c r="A93" s="101"/>
      <c r="B93" s="101"/>
      <c r="C93" s="101"/>
      <c r="D93" s="138"/>
      <c r="E93" s="138"/>
      <c r="F93" s="138"/>
      <c r="G93" s="138"/>
      <c r="H93" s="138"/>
      <c r="I93" s="101"/>
      <c r="J93" s="63"/>
      <c r="K93" s="101"/>
      <c r="L93" s="63"/>
    </row>
    <row r="94" spans="1:12" ht="18" customHeight="1" x14ac:dyDescent="0.4">
      <c r="A94" s="138"/>
      <c r="B94" s="161" t="s">
        <v>105</v>
      </c>
      <c r="C94" s="138"/>
      <c r="D94" s="161"/>
      <c r="E94" s="138"/>
      <c r="F94" s="161" t="s">
        <v>105</v>
      </c>
      <c r="G94" s="138"/>
      <c r="H94" s="138"/>
      <c r="I94" s="138"/>
      <c r="J94" s="138"/>
      <c r="K94" s="138"/>
      <c r="L94" s="138"/>
    </row>
    <row r="95" spans="1:12" ht="18" customHeight="1" x14ac:dyDescent="0.4">
      <c r="A95" s="138"/>
      <c r="B95" s="161"/>
      <c r="C95" s="138"/>
      <c r="D95" s="161"/>
      <c r="E95" s="138"/>
      <c r="F95" s="161"/>
      <c r="G95" s="138"/>
      <c r="H95" s="138"/>
      <c r="I95" s="138"/>
      <c r="J95" s="138"/>
      <c r="K95" s="138"/>
      <c r="L95" s="138"/>
    </row>
    <row r="96" spans="1:12" ht="18" customHeight="1" x14ac:dyDescent="0.4">
      <c r="A96" s="138"/>
      <c r="B96" s="161"/>
      <c r="C96" s="138"/>
      <c r="D96" s="161"/>
      <c r="E96" s="138"/>
      <c r="F96" s="161"/>
      <c r="G96" s="138"/>
      <c r="H96" s="138"/>
      <c r="I96" s="138"/>
      <c r="J96" s="138"/>
      <c r="K96" s="138"/>
      <c r="L96" s="138"/>
    </row>
    <row r="97" spans="1:12" ht="21.75" customHeight="1" x14ac:dyDescent="0.5">
      <c r="D97" s="5"/>
      <c r="E97" s="5"/>
      <c r="F97" s="24"/>
      <c r="G97" s="5"/>
      <c r="H97" s="24"/>
      <c r="J97" s="172" t="s">
        <v>148</v>
      </c>
      <c r="K97" s="172"/>
      <c r="L97" s="172"/>
    </row>
    <row r="98" spans="1:12" ht="18" customHeight="1" x14ac:dyDescent="0.5">
      <c r="A98" s="165" t="s">
        <v>0</v>
      </c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</row>
    <row r="99" spans="1:12" ht="18" customHeight="1" x14ac:dyDescent="0.5">
      <c r="A99" s="170" t="s">
        <v>113</v>
      </c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</row>
    <row r="100" spans="1:12" ht="18" customHeight="1" x14ac:dyDescent="0.5">
      <c r="A100" s="170" t="str">
        <f>เปลี่ยนแปลงเฉพาะ!A5</f>
        <v>สำหรับงวดเก้าเดือนสิ้นสุดวันที่ 30 กันยายน 2568</v>
      </c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</row>
    <row r="101" spans="1:12" ht="18" customHeight="1" x14ac:dyDescent="0.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ht="18" customHeight="1" x14ac:dyDescent="0.5">
      <c r="C102" s="12"/>
      <c r="D102" s="12"/>
      <c r="E102" s="12"/>
      <c r="F102" s="167" t="s">
        <v>2</v>
      </c>
      <c r="G102" s="167"/>
      <c r="H102" s="167"/>
      <c r="I102" s="167"/>
      <c r="J102" s="167"/>
      <c r="K102" s="167"/>
      <c r="L102" s="167"/>
    </row>
    <row r="103" spans="1:12" ht="18" customHeight="1" x14ac:dyDescent="0.5">
      <c r="C103" s="82" t="s">
        <v>114</v>
      </c>
      <c r="F103" s="168" t="s">
        <v>3</v>
      </c>
      <c r="G103" s="168"/>
      <c r="H103" s="168"/>
      <c r="J103" s="169" t="s">
        <v>222</v>
      </c>
      <c r="K103" s="169"/>
      <c r="L103" s="169"/>
    </row>
    <row r="104" spans="1:12" ht="18" customHeight="1" x14ac:dyDescent="0.5">
      <c r="F104" s="168" t="s">
        <v>242</v>
      </c>
      <c r="G104" s="168"/>
      <c r="H104" s="168"/>
      <c r="J104" s="168" t="str">
        <f>F104</f>
        <v>สำหรับงวดเก้าเดือนสิ้นสุดวันที่ 30 กันยายน</v>
      </c>
      <c r="K104" s="168"/>
      <c r="L104" s="168"/>
    </row>
    <row r="105" spans="1:12" ht="18" customHeight="1" x14ac:dyDescent="0.5">
      <c r="D105" s="86" t="s">
        <v>4</v>
      </c>
      <c r="F105" s="15">
        <v>2568</v>
      </c>
      <c r="H105" s="15">
        <v>2567</v>
      </c>
      <c r="I105" s="102"/>
      <c r="J105" s="15">
        <f>+F105</f>
        <v>2568</v>
      </c>
      <c r="K105" s="103"/>
      <c r="L105" s="15">
        <f>+H105</f>
        <v>2567</v>
      </c>
    </row>
    <row r="106" spans="1:12" ht="18" customHeight="1" x14ac:dyDescent="0.5">
      <c r="F106" s="41"/>
      <c r="G106" s="103"/>
      <c r="H106" s="41"/>
      <c r="I106" s="102"/>
      <c r="J106" s="41"/>
      <c r="K106" s="103"/>
      <c r="L106" s="41"/>
    </row>
    <row r="107" spans="1:12" ht="18" customHeight="1" x14ac:dyDescent="0.5">
      <c r="A107" s="82" t="s">
        <v>115</v>
      </c>
      <c r="F107" s="97"/>
      <c r="G107" s="97"/>
      <c r="H107" s="97"/>
    </row>
    <row r="108" spans="1:12" ht="18" customHeight="1" x14ac:dyDescent="0.4">
      <c r="B108" s="82" t="s">
        <v>116</v>
      </c>
      <c r="F108" s="29">
        <v>29379380.52</v>
      </c>
      <c r="G108" s="90"/>
      <c r="H108" s="64">
        <v>61054848.670000002</v>
      </c>
      <c r="I108" s="89"/>
      <c r="J108" s="21">
        <v>32120215.670000002</v>
      </c>
      <c r="K108" s="89"/>
      <c r="L108" s="65">
        <v>64394164.989999995</v>
      </c>
    </row>
    <row r="109" spans="1:12" ht="18" customHeight="1" x14ac:dyDescent="0.4">
      <c r="B109" s="82" t="s">
        <v>117</v>
      </c>
      <c r="D109" s="85">
        <v>6</v>
      </c>
      <c r="F109" s="29">
        <v>9532637.6300000008</v>
      </c>
      <c r="G109" s="90"/>
      <c r="H109" s="64">
        <v>110790516.28</v>
      </c>
      <c r="I109" s="89"/>
      <c r="J109" s="21">
        <v>7858.99</v>
      </c>
      <c r="K109" s="89"/>
      <c r="L109" s="21">
        <v>9767.94</v>
      </c>
    </row>
    <row r="110" spans="1:12" ht="18" customHeight="1" x14ac:dyDescent="0.5">
      <c r="B110" s="82" t="s">
        <v>118</v>
      </c>
      <c r="D110" s="85">
        <v>8.4</v>
      </c>
      <c r="F110" s="29">
        <v>0</v>
      </c>
      <c r="G110" s="90"/>
      <c r="H110" s="29">
        <v>5726594.3600000003</v>
      </c>
      <c r="I110" s="89"/>
      <c r="J110" s="21">
        <v>0</v>
      </c>
      <c r="K110" s="89"/>
      <c r="L110" s="21">
        <v>0</v>
      </c>
    </row>
    <row r="111" spans="1:12" ht="18" customHeight="1" x14ac:dyDescent="0.4">
      <c r="B111" s="82" t="s">
        <v>119</v>
      </c>
      <c r="D111" s="85">
        <v>6</v>
      </c>
      <c r="F111" s="29">
        <v>84849403.030000001</v>
      </c>
      <c r="G111" s="90"/>
      <c r="H111" s="64">
        <v>92236150.310000002</v>
      </c>
      <c r="I111" s="89"/>
      <c r="J111" s="21">
        <v>26542.720000000001</v>
      </c>
      <c r="K111" s="89"/>
      <c r="L111" s="66">
        <v>40912.17</v>
      </c>
    </row>
    <row r="112" spans="1:12" ht="18" customHeight="1" x14ac:dyDescent="0.4">
      <c r="B112" s="82" t="s">
        <v>231</v>
      </c>
      <c r="F112" s="29">
        <v>5000000</v>
      </c>
      <c r="G112" s="90"/>
      <c r="H112" s="64">
        <v>4000000</v>
      </c>
      <c r="I112" s="89"/>
      <c r="J112" s="3">
        <v>5000000</v>
      </c>
      <c r="K112" s="89"/>
      <c r="L112" s="64">
        <v>4000000</v>
      </c>
    </row>
    <row r="113" spans="1:12" ht="18" customHeight="1" x14ac:dyDescent="0.4">
      <c r="B113" s="82" t="s">
        <v>120</v>
      </c>
      <c r="F113" s="29">
        <v>62660795.470000014</v>
      </c>
      <c r="G113" s="90"/>
      <c r="H113" s="64">
        <v>38845379.109999999</v>
      </c>
      <c r="I113" s="89"/>
      <c r="J113" s="21">
        <v>105651592.80000001</v>
      </c>
      <c r="K113" s="89"/>
      <c r="L113" s="65">
        <v>84154600.840000004</v>
      </c>
    </row>
    <row r="114" spans="1:12" ht="18" customHeight="1" x14ac:dyDescent="0.5">
      <c r="B114" s="82" t="s">
        <v>121</v>
      </c>
      <c r="F114" s="94"/>
      <c r="G114" s="94"/>
      <c r="H114" s="94"/>
      <c r="I114" s="89"/>
      <c r="J114" s="3"/>
      <c r="K114" s="89"/>
      <c r="L114" s="3"/>
    </row>
    <row r="115" spans="1:12" ht="18" hidden="1" customHeight="1" x14ac:dyDescent="0.4">
      <c r="C115" s="82" t="s">
        <v>122</v>
      </c>
      <c r="F115" s="3">
        <v>0</v>
      </c>
      <c r="G115" s="94"/>
      <c r="H115" s="66">
        <v>0</v>
      </c>
      <c r="I115" s="89"/>
      <c r="J115" s="3">
        <v>0</v>
      </c>
      <c r="K115" s="89"/>
      <c r="L115" s="66">
        <v>0</v>
      </c>
    </row>
    <row r="116" spans="1:12" ht="18" customHeight="1" x14ac:dyDescent="0.4">
      <c r="C116" s="82" t="s">
        <v>48</v>
      </c>
      <c r="D116" s="99"/>
      <c r="E116" s="99"/>
      <c r="F116" s="29">
        <v>1651396.38</v>
      </c>
      <c r="G116" s="90"/>
      <c r="H116" s="64">
        <v>868757.65</v>
      </c>
      <c r="I116" s="89"/>
      <c r="J116" s="3">
        <v>1651396.38</v>
      </c>
      <c r="K116" s="89"/>
      <c r="L116" s="66">
        <v>783157.65</v>
      </c>
    </row>
    <row r="117" spans="1:12" ht="18" customHeight="1" x14ac:dyDescent="0.5">
      <c r="C117" s="82" t="s">
        <v>123</v>
      </c>
      <c r="F117" s="30">
        <f>SUM(F108:F116)</f>
        <v>193073613.03000003</v>
      </c>
      <c r="G117" s="90"/>
      <c r="H117" s="30">
        <f>SUM(H108:H116)</f>
        <v>313522246.38</v>
      </c>
      <c r="I117" s="89"/>
      <c r="J117" s="30">
        <f>SUM(J108:J116)</f>
        <v>144457606.56</v>
      </c>
      <c r="K117" s="89"/>
      <c r="L117" s="30">
        <f>SUM(L108:L116)</f>
        <v>153382603.59</v>
      </c>
    </row>
    <row r="118" spans="1:12" ht="18" customHeight="1" x14ac:dyDescent="0.5">
      <c r="A118" s="82" t="s">
        <v>124</v>
      </c>
      <c r="F118" s="29"/>
      <c r="G118" s="90"/>
      <c r="H118" s="29"/>
      <c r="I118" s="89"/>
      <c r="J118" s="3"/>
      <c r="K118" s="89"/>
      <c r="L118" s="3"/>
    </row>
    <row r="119" spans="1:12" ht="18" customHeight="1" x14ac:dyDescent="0.4">
      <c r="B119" s="82" t="s">
        <v>125</v>
      </c>
      <c r="F119" s="29">
        <v>64917865.169999994</v>
      </c>
      <c r="G119" s="90"/>
      <c r="H119" s="64">
        <v>53557270.140000001</v>
      </c>
      <c r="I119" s="89"/>
      <c r="J119" s="3">
        <v>64049973.050000004</v>
      </c>
      <c r="K119" s="89"/>
      <c r="L119" s="66">
        <v>52476047.890000001</v>
      </c>
    </row>
    <row r="120" spans="1:12" ht="18" customHeight="1" x14ac:dyDescent="0.5">
      <c r="B120" s="82" t="s">
        <v>226</v>
      </c>
      <c r="F120" s="29"/>
      <c r="G120" s="90"/>
      <c r="H120" s="29"/>
      <c r="I120" s="89"/>
      <c r="J120" s="3"/>
      <c r="K120" s="89"/>
      <c r="L120" s="3"/>
    </row>
    <row r="121" spans="1:12" ht="18" customHeight="1" x14ac:dyDescent="0.5">
      <c r="B121" s="82" t="s">
        <v>126</v>
      </c>
      <c r="D121" s="85">
        <v>6</v>
      </c>
      <c r="F121" s="29">
        <v>9543862.8200000003</v>
      </c>
      <c r="G121" s="90"/>
      <c r="H121" s="29">
        <v>6756063.6600000001</v>
      </c>
      <c r="I121" s="89"/>
      <c r="J121" s="3">
        <v>8329.48</v>
      </c>
      <c r="K121" s="89"/>
      <c r="L121" s="3">
        <v>10534.65</v>
      </c>
    </row>
    <row r="122" spans="1:12" ht="18" customHeight="1" x14ac:dyDescent="0.4">
      <c r="B122" s="82" t="s">
        <v>219</v>
      </c>
      <c r="D122" s="85">
        <v>6</v>
      </c>
      <c r="F122" s="3">
        <v>94226601.979999989</v>
      </c>
      <c r="G122" s="90"/>
      <c r="H122" s="3">
        <v>-15684488.50999999</v>
      </c>
      <c r="I122" s="89"/>
      <c r="J122" s="3">
        <v>17142.080000000002</v>
      </c>
      <c r="K122" s="89"/>
      <c r="L122" s="66">
        <v>-46837.11</v>
      </c>
    </row>
    <row r="123" spans="1:12" ht="18" customHeight="1" x14ac:dyDescent="0.4">
      <c r="B123" s="82" t="s">
        <v>127</v>
      </c>
      <c r="D123" s="98"/>
      <c r="E123" s="88"/>
      <c r="F123" s="29">
        <v>117590240.16</v>
      </c>
      <c r="G123" s="90"/>
      <c r="H123" s="64">
        <v>154476843.29000002</v>
      </c>
      <c r="I123" s="89"/>
      <c r="J123" s="3">
        <v>113889455.22</v>
      </c>
      <c r="K123" s="89"/>
      <c r="L123" s="66">
        <v>137869639.98000002</v>
      </c>
    </row>
    <row r="124" spans="1:12" ht="18" hidden="1" customHeight="1" x14ac:dyDescent="0.4">
      <c r="B124" s="101" t="s">
        <v>232</v>
      </c>
      <c r="D124" s="98"/>
      <c r="E124" s="88"/>
      <c r="F124" s="29">
        <v>0</v>
      </c>
      <c r="G124" s="90"/>
      <c r="H124" s="64">
        <v>0</v>
      </c>
      <c r="I124" s="89"/>
      <c r="J124" s="3">
        <v>0</v>
      </c>
      <c r="K124" s="89"/>
      <c r="L124" s="66">
        <v>0</v>
      </c>
    </row>
    <row r="125" spans="1:12" ht="18" customHeight="1" x14ac:dyDescent="0.4">
      <c r="B125" s="82" t="s">
        <v>128</v>
      </c>
      <c r="D125" s="85">
        <v>8.4</v>
      </c>
      <c r="E125" s="88"/>
      <c r="F125" s="29">
        <v>177353359.5</v>
      </c>
      <c r="G125" s="90"/>
      <c r="H125" s="64">
        <v>0</v>
      </c>
      <c r="I125" s="89"/>
      <c r="J125" s="3">
        <v>59756514.729999997</v>
      </c>
      <c r="K125" s="89"/>
      <c r="L125" s="66">
        <v>18084844.960000001</v>
      </c>
    </row>
    <row r="126" spans="1:12" ht="18" customHeight="1" x14ac:dyDescent="0.5">
      <c r="C126" s="82" t="s">
        <v>129</v>
      </c>
      <c r="F126" s="30">
        <f>SUM(F119:F125)</f>
        <v>463631929.63</v>
      </c>
      <c r="G126" s="90"/>
      <c r="H126" s="30">
        <f>SUM(H119:H125)</f>
        <v>199105688.58000004</v>
      </c>
      <c r="I126" s="89"/>
      <c r="J126" s="30">
        <f>SUM(J119:J125)</f>
        <v>237721414.55999997</v>
      </c>
      <c r="K126" s="89"/>
      <c r="L126" s="30">
        <f>SUM(L119:L125)</f>
        <v>208394230.37000003</v>
      </c>
    </row>
    <row r="127" spans="1:12" ht="18" customHeight="1" x14ac:dyDescent="0.5">
      <c r="A127" s="82" t="s">
        <v>130</v>
      </c>
      <c r="D127" s="5"/>
      <c r="E127" s="5"/>
      <c r="F127" s="3">
        <f>+F117-F126</f>
        <v>-270558316.59999996</v>
      </c>
      <c r="G127" s="29"/>
      <c r="H127" s="3">
        <f>+H117-H126</f>
        <v>114416557.79999995</v>
      </c>
      <c r="I127" s="89"/>
      <c r="J127" s="3">
        <f>+J117-J126</f>
        <v>-93263807.99999997</v>
      </c>
      <c r="K127" s="89"/>
      <c r="L127" s="3">
        <f>+L117-L126</f>
        <v>-55011626.780000031</v>
      </c>
    </row>
    <row r="128" spans="1:12" ht="18" customHeight="1" x14ac:dyDescent="0.4">
      <c r="A128" s="82" t="s">
        <v>131</v>
      </c>
      <c r="D128" s="5"/>
      <c r="E128" s="5"/>
      <c r="F128" s="3">
        <v>10767483.620000001</v>
      </c>
      <c r="G128" s="29"/>
      <c r="H128" s="66">
        <v>6157546.3700000001</v>
      </c>
      <c r="I128" s="89"/>
      <c r="J128" s="3">
        <v>10924552.120000001</v>
      </c>
      <c r="K128" s="89"/>
      <c r="L128" s="66">
        <v>6371562.7699999996</v>
      </c>
    </row>
    <row r="129" spans="1:12" ht="18" customHeight="1" x14ac:dyDescent="0.4">
      <c r="A129" s="104" t="s">
        <v>132</v>
      </c>
      <c r="D129" s="85">
        <v>10.199999999999999</v>
      </c>
      <c r="E129" s="5"/>
      <c r="F129" s="21">
        <v>-71613104.390000001</v>
      </c>
      <c r="G129" s="29"/>
      <c r="H129" s="65">
        <v>-13109714.9</v>
      </c>
      <c r="I129" s="89"/>
      <c r="J129" s="21">
        <v>-71613104.390000001</v>
      </c>
      <c r="K129" s="89"/>
      <c r="L129" s="65">
        <v>-13109714.9</v>
      </c>
    </row>
    <row r="130" spans="1:12" ht="18" customHeight="1" x14ac:dyDescent="0.4">
      <c r="A130" s="104" t="s">
        <v>248</v>
      </c>
      <c r="B130" s="101"/>
      <c r="C130" s="101"/>
      <c r="D130" s="85" t="s">
        <v>249</v>
      </c>
      <c r="E130" s="5"/>
      <c r="F130" s="22">
        <v>-124925031.84</v>
      </c>
      <c r="G130" s="29"/>
      <c r="H130" s="68">
        <v>0</v>
      </c>
      <c r="I130" s="89"/>
      <c r="J130" s="22">
        <v>-124925031.84</v>
      </c>
      <c r="K130" s="89"/>
      <c r="L130" s="68">
        <v>0</v>
      </c>
    </row>
    <row r="131" spans="1:12" ht="18" customHeight="1" x14ac:dyDescent="0.5">
      <c r="A131" s="82" t="s">
        <v>133</v>
      </c>
      <c r="D131" s="5"/>
      <c r="E131" s="5"/>
      <c r="F131" s="3">
        <f>F127-F128+F129+F130</f>
        <v>-477863936.44999993</v>
      </c>
      <c r="G131" s="29"/>
      <c r="H131" s="3">
        <f>H127-H128+H129+H130</f>
        <v>95149296.529999942</v>
      </c>
      <c r="I131" s="89"/>
      <c r="J131" s="3">
        <f>J127-J128+J129+J130</f>
        <v>-300726496.35000002</v>
      </c>
      <c r="K131" s="89"/>
      <c r="L131" s="3">
        <f>L127-L128+L129+L130</f>
        <v>-74492904.450000033</v>
      </c>
    </row>
    <row r="132" spans="1:12" ht="18" customHeight="1" x14ac:dyDescent="0.4">
      <c r="A132" s="82" t="s">
        <v>134</v>
      </c>
      <c r="D132" s="85">
        <v>18.2</v>
      </c>
      <c r="E132" s="87"/>
      <c r="F132" s="42">
        <v>52015425.669999994</v>
      </c>
      <c r="G132" s="90"/>
      <c r="H132" s="69">
        <v>9466676.8200000003</v>
      </c>
      <c r="I132" s="89"/>
      <c r="J132" s="22">
        <v>51751895.039999992</v>
      </c>
      <c r="K132" s="3"/>
      <c r="L132" s="68">
        <v>7540394.8899999997</v>
      </c>
    </row>
    <row r="133" spans="1:12" ht="18" customHeight="1" thickBot="1" x14ac:dyDescent="0.55000000000000004">
      <c r="A133" s="82" t="s">
        <v>215</v>
      </c>
      <c r="F133" s="43">
        <f>SUM(F131:F132)</f>
        <v>-425848510.77999991</v>
      </c>
      <c r="G133" s="90"/>
      <c r="H133" s="43">
        <f>SUM(H131:H132)</f>
        <v>104615973.34999993</v>
      </c>
      <c r="I133" s="89"/>
      <c r="J133" s="105">
        <f>SUM(J131:J132)</f>
        <v>-248974601.31000003</v>
      </c>
      <c r="K133" s="3"/>
      <c r="L133" s="105">
        <f>SUM(L131:L132)</f>
        <v>-66952509.560000032</v>
      </c>
    </row>
    <row r="134" spans="1:12" ht="18" customHeight="1" thickTop="1" x14ac:dyDescent="0.5">
      <c r="A134" s="106" t="s">
        <v>135</v>
      </c>
      <c r="B134" s="106"/>
      <c r="C134" s="106"/>
      <c r="D134" s="107"/>
      <c r="E134" s="44"/>
      <c r="F134" s="45"/>
      <c r="G134" s="108"/>
      <c r="H134" s="45"/>
      <c r="I134" s="46"/>
      <c r="J134" s="45"/>
      <c r="K134" s="108"/>
      <c r="L134" s="45"/>
    </row>
    <row r="135" spans="1:12" ht="18" customHeight="1" x14ac:dyDescent="0.5">
      <c r="A135" s="106"/>
      <c r="B135" s="106" t="s">
        <v>136</v>
      </c>
      <c r="C135" s="106"/>
      <c r="D135" s="107"/>
      <c r="E135" s="109"/>
      <c r="F135" s="47">
        <f>+F133-F136</f>
        <v>-425545296.8499999</v>
      </c>
      <c r="G135" s="90"/>
      <c r="H135" s="47">
        <f>+H133-H136</f>
        <v>104916093.18999994</v>
      </c>
      <c r="I135" s="90"/>
      <c r="J135" s="90">
        <f>J133</f>
        <v>-248974601.31000003</v>
      </c>
      <c r="K135" s="90"/>
      <c r="L135" s="90">
        <f>L133</f>
        <v>-66952509.560000032</v>
      </c>
    </row>
    <row r="136" spans="1:12" ht="18" customHeight="1" x14ac:dyDescent="0.4">
      <c r="A136" s="106"/>
      <c r="B136" s="82" t="s">
        <v>137</v>
      </c>
      <c r="D136" s="107"/>
      <c r="E136" s="109"/>
      <c r="F136" s="47">
        <v>-303213.93</v>
      </c>
      <c r="G136" s="21"/>
      <c r="H136" s="74">
        <v>-300119.84000000003</v>
      </c>
      <c r="I136" s="46"/>
      <c r="J136" s="48">
        <v>0</v>
      </c>
      <c r="K136" s="49"/>
      <c r="L136" s="48">
        <v>0</v>
      </c>
    </row>
    <row r="137" spans="1:12" ht="18" customHeight="1" thickBot="1" x14ac:dyDescent="0.55000000000000004">
      <c r="A137" s="110"/>
      <c r="B137" s="110"/>
      <c r="C137" s="110"/>
      <c r="D137" s="107"/>
      <c r="E137" s="109"/>
      <c r="F137" s="43">
        <f>SUM(F135:F136)</f>
        <v>-425848510.77999991</v>
      </c>
      <c r="G137" s="108"/>
      <c r="H137" s="43">
        <f>SUM(H135:H136)</f>
        <v>104615973.34999993</v>
      </c>
      <c r="I137" s="108"/>
      <c r="J137" s="105">
        <f>SUM(J135:J136)</f>
        <v>-248974601.31000003</v>
      </c>
      <c r="K137" s="108"/>
      <c r="L137" s="105">
        <f>SUM(L135:L136)</f>
        <v>-66952509.560000032</v>
      </c>
    </row>
    <row r="138" spans="1:12" ht="18" customHeight="1" thickTop="1" x14ac:dyDescent="0.5">
      <c r="A138" s="82" t="s">
        <v>138</v>
      </c>
      <c r="D138" s="111"/>
      <c r="F138" s="90"/>
      <c r="G138" s="90"/>
      <c r="H138" s="90"/>
      <c r="I138" s="89"/>
      <c r="J138" s="21"/>
      <c r="K138" s="89"/>
      <c r="L138" s="21"/>
    </row>
    <row r="139" spans="1:12" ht="18" customHeight="1" thickBot="1" x14ac:dyDescent="0.55000000000000004">
      <c r="B139" s="91" t="s">
        <v>139</v>
      </c>
      <c r="D139" s="112">
        <v>25</v>
      </c>
      <c r="F139" s="50">
        <f>ROUND((F135/F140),3)</f>
        <v>-3.9E-2</v>
      </c>
      <c r="G139" s="113"/>
      <c r="H139" s="50">
        <f>ROUND((H135/H140),3)</f>
        <v>1.0999999999999999E-2</v>
      </c>
      <c r="I139" s="114"/>
      <c r="J139" s="50">
        <f>ROUND((J135/J140),3)</f>
        <v>-2.3E-2</v>
      </c>
      <c r="K139" s="114"/>
      <c r="L139" s="50">
        <f>ROUND((L135/L140),3)</f>
        <v>-7.0000000000000001E-3</v>
      </c>
    </row>
    <row r="140" spans="1:12" ht="18" customHeight="1" thickTop="1" thickBot="1" x14ac:dyDescent="0.45">
      <c r="B140" s="82" t="s">
        <v>140</v>
      </c>
      <c r="F140" s="51">
        <v>10800820471</v>
      </c>
      <c r="G140" s="115"/>
      <c r="H140" s="77">
        <v>9727276096</v>
      </c>
      <c r="I140" s="115"/>
      <c r="J140" s="51">
        <v>10800820471</v>
      </c>
      <c r="K140" s="115"/>
      <c r="L140" s="77">
        <v>9727276096</v>
      </c>
    </row>
    <row r="141" spans="1:12" ht="18" customHeight="1" thickTop="1" x14ac:dyDescent="0.5">
      <c r="A141" s="82" t="s">
        <v>141</v>
      </c>
      <c r="F141" s="90"/>
      <c r="G141" s="90"/>
      <c r="H141" s="90"/>
      <c r="I141" s="89"/>
      <c r="J141" s="21"/>
      <c r="K141" s="89"/>
      <c r="L141" s="21"/>
    </row>
    <row r="142" spans="1:12" ht="18" customHeight="1" thickBot="1" x14ac:dyDescent="0.55000000000000004">
      <c r="B142" s="91" t="s">
        <v>139</v>
      </c>
      <c r="D142" s="112">
        <v>25</v>
      </c>
      <c r="F142" s="50">
        <f>ROUND((F135/F143),3)</f>
        <v>-4.5999999999999999E-2</v>
      </c>
      <c r="G142" s="113"/>
      <c r="H142" s="50">
        <f>ROUND((H135/H143),3)</f>
        <v>1.2E-2</v>
      </c>
      <c r="I142" s="114"/>
      <c r="J142" s="50">
        <f>ROUND((J135/J143),3)</f>
        <v>-2.7E-2</v>
      </c>
      <c r="K142" s="114"/>
      <c r="L142" s="50">
        <f>ROUND((L135/L143),3)</f>
        <v>-8.0000000000000002E-3</v>
      </c>
    </row>
    <row r="143" spans="1:12" ht="18" customHeight="1" thickTop="1" thickBot="1" x14ac:dyDescent="0.45">
      <c r="B143" s="82" t="s">
        <v>140</v>
      </c>
      <c r="F143" s="51">
        <v>9341415715.7099991</v>
      </c>
      <c r="G143" s="116"/>
      <c r="H143" s="77">
        <v>8899029847</v>
      </c>
      <c r="I143" s="115"/>
      <c r="J143" s="51">
        <v>9341415715.7099991</v>
      </c>
      <c r="K143" s="115"/>
      <c r="L143" s="77">
        <v>8899029847</v>
      </c>
    </row>
    <row r="144" spans="1:12" ht="18" customHeight="1" thickTop="1" x14ac:dyDescent="0.5">
      <c r="F144" s="94"/>
      <c r="G144" s="94"/>
      <c r="H144" s="94"/>
      <c r="I144" s="89"/>
      <c r="J144" s="3"/>
      <c r="K144" s="89"/>
      <c r="L144" s="3"/>
    </row>
    <row r="145" spans="1:12" ht="18" customHeight="1" x14ac:dyDescent="0.5">
      <c r="A145" s="82" t="s">
        <v>180</v>
      </c>
      <c r="F145" s="94"/>
      <c r="G145" s="94"/>
      <c r="H145" s="94"/>
      <c r="I145" s="89"/>
      <c r="J145" s="3"/>
      <c r="K145" s="89"/>
      <c r="L145" s="3"/>
    </row>
    <row r="146" spans="1:12" ht="18" customHeight="1" x14ac:dyDescent="0.5">
      <c r="F146" s="94"/>
      <c r="G146" s="94"/>
      <c r="H146" s="94"/>
      <c r="I146" s="89"/>
      <c r="J146" s="3"/>
      <c r="K146" s="89"/>
      <c r="L146" s="3"/>
    </row>
    <row r="147" spans="1:12" ht="18" customHeight="1" x14ac:dyDescent="0.5">
      <c r="F147" s="94"/>
      <c r="G147" s="94"/>
      <c r="H147" s="94"/>
      <c r="I147" s="89"/>
      <c r="J147" s="3"/>
      <c r="K147" s="89"/>
      <c r="L147" s="3"/>
    </row>
    <row r="148" spans="1:12" ht="18" customHeight="1" x14ac:dyDescent="0.5">
      <c r="F148" s="94"/>
      <c r="G148" s="94"/>
      <c r="H148" s="94"/>
      <c r="I148" s="89"/>
      <c r="J148" s="3"/>
      <c r="K148" s="89"/>
      <c r="L148" s="3"/>
    </row>
    <row r="150" spans="1:12" ht="18" customHeight="1" x14ac:dyDescent="0.5">
      <c r="B150" s="95" t="s">
        <v>105</v>
      </c>
      <c r="C150" s="85"/>
      <c r="D150" s="95"/>
      <c r="F150" s="83"/>
      <c r="H150" s="95" t="s">
        <v>105</v>
      </c>
      <c r="I150" s="85"/>
      <c r="J150" s="85"/>
      <c r="K150" s="85"/>
      <c r="L150" s="85"/>
    </row>
    <row r="151" spans="1:12" ht="18" customHeight="1" x14ac:dyDescent="0.5">
      <c r="B151" s="95"/>
      <c r="C151" s="85"/>
      <c r="D151" s="95"/>
      <c r="F151" s="83"/>
      <c r="H151" s="95"/>
      <c r="I151" s="85"/>
      <c r="J151" s="85"/>
      <c r="K151" s="85"/>
      <c r="L151" s="85"/>
    </row>
    <row r="152" spans="1:12" ht="18" customHeight="1" x14ac:dyDescent="0.5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</row>
    <row r="153" spans="1:12" ht="18" customHeight="1" x14ac:dyDescent="0.5">
      <c r="A153" s="85"/>
      <c r="B153" s="95"/>
      <c r="C153" s="85"/>
      <c r="D153" s="95"/>
      <c r="F153" s="95"/>
      <c r="I153" s="85"/>
      <c r="J153" s="172" t="s">
        <v>148</v>
      </c>
      <c r="K153" s="172"/>
      <c r="L153" s="172"/>
    </row>
    <row r="154" spans="1:12" ht="18" customHeight="1" x14ac:dyDescent="0.5">
      <c r="A154" s="165" t="str">
        <f>+A98</f>
        <v>บริษัท บรุ๊คเคอร์ กรุ๊ป จำกัด (มหาชน) และบริษัทย่อย</v>
      </c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</row>
    <row r="155" spans="1:12" ht="18" customHeight="1" x14ac:dyDescent="0.5">
      <c r="A155" s="170" t="s">
        <v>142</v>
      </c>
      <c r="B155" s="170"/>
      <c r="C155" s="170"/>
      <c r="D155" s="170"/>
      <c r="E155" s="170"/>
      <c r="F155" s="170"/>
      <c r="G155" s="170"/>
      <c r="H155" s="170"/>
      <c r="I155" s="170"/>
      <c r="J155" s="170"/>
      <c r="K155" s="170"/>
      <c r="L155" s="170"/>
    </row>
    <row r="156" spans="1:12" ht="18" customHeight="1" x14ac:dyDescent="0.5">
      <c r="A156" s="165" t="str">
        <f>+A100</f>
        <v>สำหรับงวดเก้าเดือนสิ้นสุดวันที่ 30 กันยายน 2568</v>
      </c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</row>
    <row r="157" spans="1:12" ht="18" customHeight="1" x14ac:dyDescent="0.5">
      <c r="A157" s="88"/>
      <c r="B157" s="85"/>
      <c r="C157" s="85"/>
      <c r="I157" s="85"/>
      <c r="J157" s="85"/>
      <c r="K157" s="85"/>
      <c r="L157" s="85"/>
    </row>
    <row r="158" spans="1:12" ht="18" customHeight="1" x14ac:dyDescent="0.5">
      <c r="C158" s="12"/>
      <c r="D158" s="12"/>
      <c r="E158" s="12"/>
      <c r="F158" s="167" t="s">
        <v>2</v>
      </c>
      <c r="G158" s="167"/>
      <c r="H158" s="167"/>
      <c r="I158" s="167"/>
      <c r="J158" s="167"/>
      <c r="K158" s="167"/>
      <c r="L158" s="167"/>
    </row>
    <row r="159" spans="1:12" ht="18" customHeight="1" x14ac:dyDescent="0.5">
      <c r="C159" s="82" t="s">
        <v>114</v>
      </c>
      <c r="F159" s="168" t="s">
        <v>3</v>
      </c>
      <c r="G159" s="168"/>
      <c r="H159" s="168"/>
      <c r="J159" s="169" t="s">
        <v>222</v>
      </c>
      <c r="K159" s="169"/>
      <c r="L159" s="169"/>
    </row>
    <row r="160" spans="1:12" ht="18" customHeight="1" x14ac:dyDescent="0.5">
      <c r="F160" s="168" t="str">
        <f>+F104</f>
        <v>สำหรับงวดเก้าเดือนสิ้นสุดวันที่ 30 กันยายน</v>
      </c>
      <c r="G160" s="168"/>
      <c r="H160" s="168"/>
      <c r="J160" s="168" t="str">
        <f>+J104</f>
        <v>สำหรับงวดเก้าเดือนสิ้นสุดวันที่ 30 กันยายน</v>
      </c>
      <c r="K160" s="168"/>
      <c r="L160" s="168"/>
    </row>
    <row r="161" spans="1:12" ht="18" customHeight="1" x14ac:dyDescent="0.5">
      <c r="D161" s="86" t="s">
        <v>4</v>
      </c>
      <c r="F161" s="52">
        <f>+F105</f>
        <v>2568</v>
      </c>
      <c r="G161" s="103"/>
      <c r="H161" s="52">
        <f>+H105</f>
        <v>2567</v>
      </c>
      <c r="I161" s="102"/>
      <c r="J161" s="52">
        <f>+J105</f>
        <v>2568</v>
      </c>
      <c r="K161" s="103"/>
      <c r="L161" s="52">
        <f>+L105</f>
        <v>2567</v>
      </c>
    </row>
    <row r="162" spans="1:12" ht="18" customHeight="1" x14ac:dyDescent="0.5">
      <c r="F162" s="97"/>
      <c r="G162" s="97"/>
      <c r="H162" s="41"/>
      <c r="L162" s="41"/>
    </row>
    <row r="163" spans="1:12" ht="18" customHeight="1" x14ac:dyDescent="0.5">
      <c r="A163" s="82" t="s">
        <v>216</v>
      </c>
      <c r="F163" s="42">
        <f>+F133</f>
        <v>-425848510.77999991</v>
      </c>
      <c r="G163" s="90"/>
      <c r="H163" s="42">
        <f>+H133</f>
        <v>104615973.34999993</v>
      </c>
      <c r="I163" s="89"/>
      <c r="J163" s="42">
        <f>+J133</f>
        <v>-248974601.31000003</v>
      </c>
      <c r="K163" s="89"/>
      <c r="L163" s="42">
        <f>+L133</f>
        <v>-66952509.560000032</v>
      </c>
    </row>
    <row r="164" spans="1:12" ht="18" customHeight="1" x14ac:dyDescent="0.5">
      <c r="F164" s="29"/>
      <c r="G164" s="90"/>
      <c r="H164" s="29"/>
      <c r="I164" s="89"/>
      <c r="J164" s="29"/>
      <c r="K164" s="89"/>
      <c r="L164" s="29"/>
    </row>
    <row r="165" spans="1:12" ht="18" customHeight="1" x14ac:dyDescent="0.5">
      <c r="A165" s="82" t="s">
        <v>143</v>
      </c>
      <c r="F165" s="29"/>
      <c r="G165" s="90"/>
      <c r="H165" s="29"/>
      <c r="I165" s="89"/>
      <c r="J165" s="21"/>
      <c r="K165" s="89"/>
      <c r="L165" s="21"/>
    </row>
    <row r="166" spans="1:12" ht="18" customHeight="1" x14ac:dyDescent="0.5">
      <c r="A166" s="82" t="s">
        <v>144</v>
      </c>
      <c r="F166" s="29"/>
      <c r="G166" s="90"/>
      <c r="H166" s="29"/>
      <c r="I166" s="89"/>
      <c r="J166" s="21"/>
      <c r="K166" s="89"/>
      <c r="L166" s="21"/>
    </row>
    <row r="167" spans="1:12" ht="18" customHeight="1" x14ac:dyDescent="0.5">
      <c r="B167" s="82" t="s">
        <v>145</v>
      </c>
      <c r="F167" s="47">
        <v>-31246618.859999999</v>
      </c>
      <c r="G167" s="90"/>
      <c r="H167" s="47">
        <v>-14862116.84</v>
      </c>
      <c r="I167" s="89"/>
      <c r="J167" s="21">
        <v>0</v>
      </c>
      <c r="K167" s="89"/>
      <c r="L167" s="21">
        <v>0</v>
      </c>
    </row>
    <row r="168" spans="1:12" ht="18" customHeight="1" x14ac:dyDescent="0.5">
      <c r="A168" s="82" t="s">
        <v>146</v>
      </c>
      <c r="F168" s="47"/>
      <c r="G168" s="90"/>
      <c r="H168" s="47"/>
      <c r="I168" s="89"/>
      <c r="J168" s="21"/>
      <c r="K168" s="89"/>
      <c r="L168" s="21"/>
    </row>
    <row r="169" spans="1:12" ht="18" customHeight="1" x14ac:dyDescent="0.5">
      <c r="B169" s="82" t="s">
        <v>227</v>
      </c>
      <c r="F169" s="47"/>
      <c r="G169" s="90"/>
      <c r="H169" s="47"/>
      <c r="I169" s="89"/>
      <c r="J169" s="21"/>
      <c r="K169" s="89"/>
      <c r="L169" s="21"/>
    </row>
    <row r="170" spans="1:12" ht="18" customHeight="1" x14ac:dyDescent="0.5">
      <c r="C170" s="82" t="s">
        <v>228</v>
      </c>
      <c r="D170" s="85">
        <v>22</v>
      </c>
      <c r="F170" s="21">
        <v>-3457443</v>
      </c>
      <c r="G170" s="90"/>
      <c r="H170" s="47">
        <v>0</v>
      </c>
      <c r="I170" s="89"/>
      <c r="J170" s="21">
        <v>-3444178</v>
      </c>
      <c r="K170" s="89"/>
      <c r="L170" s="21">
        <v>0</v>
      </c>
    </row>
    <row r="171" spans="1:12" ht="18" customHeight="1" x14ac:dyDescent="0.5">
      <c r="B171" s="82" t="s">
        <v>147</v>
      </c>
      <c r="D171" s="87"/>
      <c r="F171" s="22">
        <v>691488.6</v>
      </c>
      <c r="G171" s="90"/>
      <c r="H171" s="22">
        <v>0</v>
      </c>
      <c r="I171" s="89"/>
      <c r="J171" s="22">
        <v>688835.6</v>
      </c>
      <c r="K171" s="89"/>
      <c r="L171" s="22">
        <v>0</v>
      </c>
    </row>
    <row r="172" spans="1:12" ht="18" customHeight="1" x14ac:dyDescent="0.5">
      <c r="A172" s="82" t="s">
        <v>217</v>
      </c>
      <c r="F172" s="53">
        <f>SUM(F167:F171)</f>
        <v>-34012573.259999998</v>
      </c>
      <c r="G172" s="90"/>
      <c r="H172" s="53">
        <f>SUM(H167:H171)</f>
        <v>-14862116.84</v>
      </c>
      <c r="I172" s="89"/>
      <c r="J172" s="53">
        <f>SUM(J167:J171)</f>
        <v>-2755342.4</v>
      </c>
      <c r="K172" s="89"/>
      <c r="L172" s="53">
        <f>SUM(L167:L171)</f>
        <v>0</v>
      </c>
    </row>
    <row r="173" spans="1:12" ht="18" customHeight="1" x14ac:dyDescent="0.5">
      <c r="F173" s="29"/>
      <c r="G173" s="90"/>
      <c r="H173" s="29"/>
      <c r="I173" s="89"/>
      <c r="J173" s="3"/>
      <c r="K173" s="89"/>
      <c r="L173" s="3"/>
    </row>
    <row r="174" spans="1:12" ht="18" customHeight="1" thickBot="1" x14ac:dyDescent="0.55000000000000004">
      <c r="A174" s="82" t="s">
        <v>218</v>
      </c>
      <c r="F174" s="23">
        <f>+F163+F172</f>
        <v>-459861084.0399999</v>
      </c>
      <c r="G174" s="90"/>
      <c r="H174" s="23">
        <f>+H163+H172</f>
        <v>89753856.509999931</v>
      </c>
      <c r="I174" s="89"/>
      <c r="J174" s="23">
        <f>+J163+J172</f>
        <v>-251729943.71000004</v>
      </c>
      <c r="K174" s="89"/>
      <c r="L174" s="23">
        <f>+L163+L172</f>
        <v>-66952509.560000032</v>
      </c>
    </row>
    <row r="175" spans="1:12" ht="18" customHeight="1" thickTop="1" x14ac:dyDescent="0.5">
      <c r="F175" s="94"/>
      <c r="G175" s="94"/>
      <c r="H175" s="94"/>
      <c r="I175" s="89"/>
      <c r="J175" s="3"/>
      <c r="K175" s="89"/>
      <c r="L175" s="3"/>
    </row>
    <row r="176" spans="1:12" ht="18" customHeight="1" x14ac:dyDescent="0.5">
      <c r="A176" s="106" t="s">
        <v>244</v>
      </c>
      <c r="B176" s="106"/>
      <c r="C176" s="106"/>
      <c r="D176" s="117"/>
      <c r="E176" s="44"/>
      <c r="F176" s="45"/>
      <c r="G176" s="108"/>
      <c r="H176" s="45"/>
      <c r="I176" s="46"/>
      <c r="J176" s="45"/>
      <c r="K176" s="108"/>
      <c r="L176" s="45"/>
    </row>
    <row r="177" spans="1:12" ht="18" customHeight="1" x14ac:dyDescent="0.5">
      <c r="A177" s="106"/>
      <c r="B177" s="106" t="s">
        <v>136</v>
      </c>
      <c r="C177" s="106"/>
      <c r="D177" s="117"/>
      <c r="E177" s="109">
        <v>852812933</v>
      </c>
      <c r="F177" s="47">
        <f>+F174-F178</f>
        <v>-459557870.1099999</v>
      </c>
      <c r="G177" s="90"/>
      <c r="H177" s="47">
        <f>+H174-H178</f>
        <v>90053976.349999934</v>
      </c>
      <c r="I177" s="90"/>
      <c r="J177" s="47">
        <f>+J174-J178</f>
        <v>-251729943.71000004</v>
      </c>
      <c r="K177" s="90"/>
      <c r="L177" s="47">
        <f>+L174-L178</f>
        <v>-66952509.560000032</v>
      </c>
    </row>
    <row r="178" spans="1:12" ht="18" customHeight="1" x14ac:dyDescent="0.5">
      <c r="A178" s="106"/>
      <c r="B178" s="82" t="s">
        <v>137</v>
      </c>
      <c r="D178" s="117"/>
      <c r="E178" s="109">
        <v>-1541152</v>
      </c>
      <c r="F178" s="47">
        <f>+F136</f>
        <v>-303213.93</v>
      </c>
      <c r="G178" s="21"/>
      <c r="H178" s="47">
        <f>+H136</f>
        <v>-300119.84000000003</v>
      </c>
      <c r="I178" s="46"/>
      <c r="J178" s="47">
        <f>+J136</f>
        <v>0</v>
      </c>
      <c r="K178" s="46"/>
      <c r="L178" s="47">
        <f>+L136</f>
        <v>0</v>
      </c>
    </row>
    <row r="179" spans="1:12" ht="18" customHeight="1" thickBot="1" x14ac:dyDescent="0.55000000000000004">
      <c r="A179" s="110"/>
      <c r="B179" s="110"/>
      <c r="C179" s="110"/>
      <c r="D179" s="117"/>
      <c r="E179" s="109"/>
      <c r="F179" s="43">
        <f>SUM(F177:F178)</f>
        <v>-459861084.0399999</v>
      </c>
      <c r="G179" s="108"/>
      <c r="H179" s="43">
        <f>SUM(H177:H178)</f>
        <v>89753856.509999931</v>
      </c>
      <c r="I179" s="108"/>
      <c r="J179" s="43">
        <f>SUM(J177:J178)</f>
        <v>-251729943.71000004</v>
      </c>
      <c r="K179" s="108"/>
      <c r="L179" s="43">
        <f>SUM(L177:L178)</f>
        <v>-66952509.560000032</v>
      </c>
    </row>
    <row r="180" spans="1:12" ht="18" customHeight="1" thickTop="1" x14ac:dyDescent="0.5">
      <c r="F180" s="90"/>
      <c r="G180" s="90"/>
      <c r="H180" s="90"/>
      <c r="I180" s="89"/>
      <c r="J180" s="21"/>
      <c r="K180" s="89"/>
      <c r="L180" s="21"/>
    </row>
    <row r="181" spans="1:12" ht="18" customHeight="1" x14ac:dyDescent="0.5">
      <c r="A181" s="82" t="s">
        <v>180</v>
      </c>
      <c r="F181" s="90"/>
      <c r="G181" s="90"/>
      <c r="H181" s="90"/>
      <c r="I181" s="89"/>
      <c r="J181" s="21"/>
      <c r="K181" s="89"/>
      <c r="L181" s="21"/>
    </row>
    <row r="182" spans="1:12" ht="18" customHeight="1" x14ac:dyDescent="0.5">
      <c r="F182" s="97"/>
      <c r="G182" s="97"/>
      <c r="H182" s="97"/>
      <c r="J182" s="24"/>
      <c r="K182" s="99"/>
      <c r="L182" s="24"/>
    </row>
    <row r="183" spans="1:12" ht="18" customHeight="1" x14ac:dyDescent="0.5">
      <c r="F183" s="97"/>
      <c r="G183" s="97"/>
      <c r="H183" s="97"/>
      <c r="J183" s="24"/>
      <c r="K183" s="99"/>
      <c r="L183" s="24"/>
    </row>
    <row r="184" spans="1:12" ht="18" customHeight="1" x14ac:dyDescent="0.5">
      <c r="F184" s="97"/>
      <c r="G184" s="97"/>
      <c r="H184" s="97"/>
      <c r="J184" s="24"/>
      <c r="K184" s="99"/>
      <c r="L184" s="24"/>
    </row>
    <row r="185" spans="1:12" ht="18" customHeight="1" x14ac:dyDescent="0.5">
      <c r="F185" s="97"/>
      <c r="G185" s="97"/>
      <c r="H185" s="97"/>
      <c r="J185" s="24"/>
      <c r="K185" s="99"/>
      <c r="L185" s="24"/>
    </row>
    <row r="186" spans="1:12" ht="18" customHeight="1" x14ac:dyDescent="0.5">
      <c r="F186" s="97"/>
      <c r="G186" s="97"/>
      <c r="H186" s="97"/>
      <c r="J186" s="24"/>
      <c r="K186" s="99"/>
      <c r="L186" s="24"/>
    </row>
    <row r="187" spans="1:12" ht="18" customHeight="1" x14ac:dyDescent="0.5">
      <c r="F187" s="97"/>
      <c r="G187" s="97"/>
      <c r="H187" s="97"/>
      <c r="J187" s="24"/>
      <c r="K187" s="99"/>
      <c r="L187" s="24"/>
    </row>
    <row r="188" spans="1:12" ht="18" customHeight="1" x14ac:dyDescent="0.5">
      <c r="F188" s="97"/>
      <c r="G188" s="97"/>
      <c r="H188" s="97"/>
      <c r="J188" s="24"/>
      <c r="K188" s="99"/>
      <c r="L188" s="24"/>
    </row>
    <row r="189" spans="1:12" ht="18" customHeight="1" x14ac:dyDescent="0.5">
      <c r="F189" s="97"/>
      <c r="G189" s="97"/>
      <c r="H189" s="97"/>
      <c r="J189" s="24"/>
      <c r="K189" s="99"/>
      <c r="L189" s="24"/>
    </row>
    <row r="190" spans="1:12" ht="18" customHeight="1" x14ac:dyDescent="0.5">
      <c r="F190" s="97"/>
      <c r="G190" s="97"/>
      <c r="H190" s="97"/>
      <c r="J190" s="24"/>
      <c r="K190" s="99"/>
      <c r="L190" s="24"/>
    </row>
    <row r="191" spans="1:12" ht="18" customHeight="1" x14ac:dyDescent="0.5">
      <c r="F191" s="97"/>
      <c r="G191" s="97"/>
      <c r="H191" s="97"/>
      <c r="J191" s="24"/>
      <c r="K191" s="99"/>
      <c r="L191" s="24"/>
    </row>
    <row r="192" spans="1:12" ht="18" customHeight="1" x14ac:dyDescent="0.5">
      <c r="F192" s="97"/>
      <c r="G192" s="97"/>
      <c r="H192" s="97"/>
      <c r="J192" s="24"/>
      <c r="K192" s="99"/>
      <c r="L192" s="24"/>
    </row>
    <row r="193" spans="1:12" ht="18" customHeight="1" x14ac:dyDescent="0.5">
      <c r="F193" s="97"/>
      <c r="G193" s="97"/>
      <c r="H193" s="97"/>
      <c r="J193" s="24"/>
      <c r="K193" s="99"/>
      <c r="L193" s="24"/>
    </row>
    <row r="194" spans="1:12" ht="18" customHeight="1" x14ac:dyDescent="0.5">
      <c r="F194" s="97"/>
      <c r="G194" s="97"/>
      <c r="H194" s="97"/>
      <c r="J194" s="24"/>
      <c r="K194" s="99"/>
      <c r="L194" s="24"/>
    </row>
    <row r="195" spans="1:12" ht="18" customHeight="1" x14ac:dyDescent="0.5">
      <c r="F195" s="97"/>
      <c r="G195" s="97"/>
      <c r="H195" s="97"/>
      <c r="J195" s="24"/>
      <c r="K195" s="99"/>
      <c r="L195" s="24"/>
    </row>
    <row r="196" spans="1:12" ht="18" customHeight="1" x14ac:dyDescent="0.5">
      <c r="F196" s="97"/>
      <c r="G196" s="97"/>
      <c r="H196" s="97"/>
      <c r="J196" s="24"/>
      <c r="K196" s="99"/>
      <c r="L196" s="24"/>
    </row>
    <row r="197" spans="1:12" ht="18" customHeight="1" x14ac:dyDescent="0.5">
      <c r="F197" s="97"/>
      <c r="G197" s="97"/>
      <c r="H197" s="97"/>
      <c r="J197" s="24"/>
      <c r="K197" s="99"/>
      <c r="L197" s="24"/>
    </row>
    <row r="198" spans="1:12" ht="18" customHeight="1" x14ac:dyDescent="0.5">
      <c r="D198" s="111"/>
      <c r="F198" s="97"/>
      <c r="G198" s="97"/>
      <c r="H198" s="97"/>
      <c r="J198" s="24"/>
      <c r="L198" s="24"/>
    </row>
    <row r="199" spans="1:12" ht="18" customHeight="1" x14ac:dyDescent="0.5">
      <c r="J199" s="24"/>
      <c r="L199" s="24"/>
    </row>
    <row r="200" spans="1:12" ht="18" customHeight="1" x14ac:dyDescent="0.5">
      <c r="B200" s="91"/>
      <c r="D200" s="112"/>
      <c r="F200" s="24"/>
      <c r="G200" s="97"/>
      <c r="H200" s="24"/>
      <c r="I200" s="91"/>
      <c r="J200" s="24"/>
      <c r="K200" s="91"/>
      <c r="L200" s="24"/>
    </row>
    <row r="202" spans="1:12" ht="18" customHeight="1" x14ac:dyDescent="0.5">
      <c r="A202" s="85"/>
      <c r="B202" s="95" t="s">
        <v>105</v>
      </c>
      <c r="C202" s="85"/>
      <c r="D202" s="95"/>
      <c r="F202" s="83"/>
      <c r="H202" s="95" t="s">
        <v>105</v>
      </c>
      <c r="I202" s="85"/>
      <c r="J202" s="85"/>
      <c r="K202" s="85"/>
      <c r="L202" s="85"/>
    </row>
    <row r="203" spans="1:12" ht="18" customHeight="1" x14ac:dyDescent="0.5">
      <c r="A203" s="85"/>
      <c r="B203" s="95"/>
      <c r="C203" s="85"/>
      <c r="D203" s="95"/>
      <c r="F203" s="95"/>
      <c r="I203" s="85"/>
      <c r="J203" s="85"/>
      <c r="K203" s="85"/>
      <c r="L203" s="85"/>
    </row>
    <row r="204" spans="1:12" ht="18" customHeight="1" x14ac:dyDescent="0.5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</row>
  </sheetData>
  <mergeCells count="38">
    <mergeCell ref="F54:H54"/>
    <mergeCell ref="J54:L54"/>
    <mergeCell ref="F6:H6"/>
    <mergeCell ref="A50:L50"/>
    <mergeCell ref="A51:L51"/>
    <mergeCell ref="F52:L52"/>
    <mergeCell ref="F53:H53"/>
    <mergeCell ref="J53:L53"/>
    <mergeCell ref="J6:L6"/>
    <mergeCell ref="F7:H7"/>
    <mergeCell ref="J7:L7"/>
    <mergeCell ref="J48:L48"/>
    <mergeCell ref="A49:L49"/>
    <mergeCell ref="J1:L1"/>
    <mergeCell ref="A2:L2"/>
    <mergeCell ref="A3:L3"/>
    <mergeCell ref="A4:L4"/>
    <mergeCell ref="F5:L5"/>
    <mergeCell ref="A204:L204"/>
    <mergeCell ref="F158:L158"/>
    <mergeCell ref="A98:L98"/>
    <mergeCell ref="A99:L99"/>
    <mergeCell ref="A100:L100"/>
    <mergeCell ref="F102:L102"/>
    <mergeCell ref="F103:H103"/>
    <mergeCell ref="J103:L103"/>
    <mergeCell ref="F104:H104"/>
    <mergeCell ref="J104:L104"/>
    <mergeCell ref="A154:L154"/>
    <mergeCell ref="A155:L155"/>
    <mergeCell ref="A156:L156"/>
    <mergeCell ref="A152:L152"/>
    <mergeCell ref="J153:L153"/>
    <mergeCell ref="J97:L97"/>
    <mergeCell ref="F159:H159"/>
    <mergeCell ref="J159:L159"/>
    <mergeCell ref="F160:H160"/>
    <mergeCell ref="J160:L160"/>
  </mergeCells>
  <conditionalFormatting sqref="F33:L33 E33:E36 G35:G36 I35:I36 K35:K36 E70:E73 G72:G73 I72:I73 K72:K73">
    <cfRule type="expression" priority="6" stopIfTrue="1">
      <formula>"if(E11&gt;0,#,##0;(#,##0),"-")"</formula>
    </cfRule>
  </conditionalFormatting>
  <conditionalFormatting sqref="F70:L70">
    <cfRule type="expression" priority="5" stopIfTrue="1">
      <formula>"if(E11&gt;0,#,##0;(#,##0),"-")"</formula>
    </cfRule>
  </conditionalFormatting>
  <conditionalFormatting sqref="F134:L134 E134:E137 I136:J136 L136 G136:G137 K136:K137 I137 E176:E179 G178:G179 I178:I179 K178:K179">
    <cfRule type="expression" priority="8" stopIfTrue="1">
      <formula>"if(E11&gt;0,#,##0;(#,##0),"-")"</formula>
    </cfRule>
  </conditionalFormatting>
  <conditionalFormatting sqref="F176:L176">
    <cfRule type="expression" priority="7" stopIfTrue="1">
      <formula>"if(E11&gt;0,#,##0;(#,##0),"-")"</formula>
    </cfRule>
  </conditionalFormatting>
  <pageMargins left="0.52" right="0.2" top="0.46" bottom="0.22" header="0.17" footer="0.17"/>
  <pageSetup paperSize="9" scale="84" firstPageNumber="6" orientation="portrait" useFirstPageNumber="1" r:id="rId1"/>
  <headerFooter>
    <oddFooter>&amp;C&amp;P</oddFooter>
  </headerFooter>
  <rowBreaks count="3" manualBreakCount="3">
    <brk id="47" max="16383" man="1"/>
    <brk id="96" max="11" man="1"/>
    <brk id="15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6854A-612A-46D3-A6A9-734FADD060C3}">
  <sheetPr codeName="Sheet5"/>
  <dimension ref="A1:X156"/>
  <sheetViews>
    <sheetView view="pageBreakPreview" zoomScaleNormal="100" zoomScaleSheetLayoutView="100" workbookViewId="0">
      <selection activeCell="G12" sqref="G12"/>
    </sheetView>
  </sheetViews>
  <sheetFormatPr defaultColWidth="9.140625" defaultRowHeight="18" x14ac:dyDescent="0.5"/>
  <cols>
    <col min="1" max="3" width="2.85546875" style="91" customWidth="1"/>
    <col min="4" max="4" width="44.140625" style="91" customWidth="1"/>
    <col min="5" max="5" width="6.42578125" style="85" customWidth="1"/>
    <col min="6" max="6" width="0.85546875" style="85" customWidth="1"/>
    <col min="7" max="7" width="13.85546875" style="89" customWidth="1"/>
    <col min="8" max="8" width="0.85546875" style="91" customWidth="1"/>
    <col min="9" max="9" width="14.85546875" style="91" customWidth="1"/>
    <col min="10" max="10" width="0.5703125" style="91" customWidth="1"/>
    <col min="11" max="11" width="13.42578125" style="91" customWidth="1"/>
    <col min="12" max="12" width="0.85546875" style="91" customWidth="1"/>
    <col min="13" max="13" width="14" style="91" customWidth="1"/>
    <col min="14" max="14" width="1.85546875" style="91" customWidth="1"/>
    <col min="15" max="15" width="12.85546875" style="91" hidden="1" customWidth="1"/>
    <col min="16" max="16" width="13.140625" style="91" hidden="1" customWidth="1"/>
    <col min="17" max="17" width="3.85546875" style="91" customWidth="1"/>
    <col min="18" max="18" width="19" style="91" customWidth="1"/>
    <col min="19" max="19" width="4" style="91" customWidth="1"/>
    <col min="20" max="20" width="1.85546875" style="91" customWidth="1"/>
    <col min="21" max="21" width="44.140625" style="91" bestFit="1" customWidth="1"/>
    <col min="22" max="22" width="6.140625" style="123" bestFit="1" customWidth="1"/>
    <col min="23" max="23" width="4.5703125" style="91" customWidth="1"/>
    <col min="24" max="24" width="14.5703125" style="91" customWidth="1"/>
    <col min="25" max="25" width="2.5703125" style="91" customWidth="1"/>
    <col min="26" max="26" width="12.42578125" style="91" bestFit="1" customWidth="1"/>
    <col min="27" max="27" width="2.140625" style="91" customWidth="1"/>
    <col min="28" max="28" width="13.140625" style="91" customWidth="1"/>
    <col min="29" max="29" width="1.85546875" style="91" customWidth="1"/>
    <col min="30" max="30" width="11.5703125" style="91" bestFit="1" customWidth="1"/>
    <col min="31" max="16384" width="9.140625" style="91"/>
  </cols>
  <sheetData>
    <row r="1" spans="1:18" x14ac:dyDescent="0.5">
      <c r="A1" s="99"/>
      <c r="B1" s="99"/>
      <c r="C1" s="99"/>
      <c r="D1" s="99"/>
      <c r="F1" s="122"/>
      <c r="H1" s="99"/>
      <c r="I1" s="99"/>
      <c r="J1" s="99"/>
      <c r="K1" s="165" t="s">
        <v>148</v>
      </c>
      <c r="L1" s="165"/>
      <c r="M1" s="165"/>
    </row>
    <row r="2" spans="1:18" x14ac:dyDescent="0.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8" x14ac:dyDescent="0.5">
      <c r="A3" s="165" t="s">
        <v>149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8" x14ac:dyDescent="0.5">
      <c r="A4" s="165" t="str">
        <f>'งบกำไรขาดทุน Q3_68'!A100</f>
        <v>สำหรับงวดเก้าเดือนสิ้นสุดวันที่ 30 กันยายน 2568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8" x14ac:dyDescent="0.5">
      <c r="A5" s="88"/>
      <c r="B5" s="88"/>
      <c r="C5" s="88"/>
      <c r="D5" s="88"/>
      <c r="E5" s="88"/>
      <c r="F5" s="88"/>
      <c r="G5" s="94"/>
      <c r="H5" s="88"/>
      <c r="I5" s="88"/>
      <c r="J5" s="88"/>
      <c r="K5" s="88"/>
      <c r="L5" s="88"/>
      <c r="M5" s="88"/>
    </row>
    <row r="6" spans="1:18" x14ac:dyDescent="0.5">
      <c r="A6" s="88"/>
      <c r="B6" s="88"/>
      <c r="C6" s="88"/>
      <c r="D6" s="88"/>
      <c r="E6" s="88"/>
      <c r="F6" s="88"/>
      <c r="G6" s="173" t="s">
        <v>2</v>
      </c>
      <c r="H6" s="173"/>
      <c r="I6" s="173"/>
      <c r="J6" s="173"/>
      <c r="K6" s="173"/>
      <c r="L6" s="173"/>
      <c r="M6" s="173"/>
    </row>
    <row r="7" spans="1:18" ht="15.75" customHeight="1" x14ac:dyDescent="0.5">
      <c r="G7" s="173" t="s">
        <v>3</v>
      </c>
      <c r="H7" s="173"/>
      <c r="I7" s="173"/>
      <c r="J7" s="88"/>
      <c r="K7" s="173" t="s">
        <v>222</v>
      </c>
      <c r="L7" s="173"/>
      <c r="M7" s="173"/>
    </row>
    <row r="8" spans="1:18" x14ac:dyDescent="0.5">
      <c r="G8" s="168" t="s">
        <v>242</v>
      </c>
      <c r="H8" s="168"/>
      <c r="I8" s="168"/>
      <c r="J8" s="82"/>
      <c r="K8" s="168" t="str">
        <f>+G8</f>
        <v>สำหรับงวดเก้าเดือนสิ้นสุดวันที่ 30 กันยายน</v>
      </c>
      <c r="L8" s="168"/>
      <c r="M8" s="168"/>
    </row>
    <row r="9" spans="1:18" ht="18.75" customHeight="1" x14ac:dyDescent="0.5">
      <c r="G9" s="54">
        <v>2568</v>
      </c>
      <c r="H9" s="85"/>
      <c r="I9" s="54">
        <v>2567</v>
      </c>
      <c r="J9" s="55"/>
      <c r="K9" s="54">
        <f>+G9</f>
        <v>2568</v>
      </c>
      <c r="L9" s="85"/>
      <c r="M9" s="54">
        <f>+I9</f>
        <v>2567</v>
      </c>
      <c r="N9" s="85"/>
      <c r="O9" s="26"/>
    </row>
    <row r="10" spans="1:18" ht="8.25" customHeight="1" x14ac:dyDescent="0.5">
      <c r="G10" s="81"/>
      <c r="H10" s="85"/>
      <c r="I10" s="26"/>
      <c r="J10" s="26"/>
      <c r="K10" s="26"/>
      <c r="L10" s="85"/>
      <c r="M10" s="26"/>
      <c r="N10" s="85"/>
      <c r="O10" s="26"/>
    </row>
    <row r="11" spans="1:18" x14ac:dyDescent="0.5">
      <c r="A11" s="99" t="s">
        <v>150</v>
      </c>
      <c r="B11" s="99"/>
      <c r="C11" s="99"/>
      <c r="D11" s="99"/>
      <c r="F11" s="122"/>
      <c r="H11" s="99"/>
      <c r="I11" s="99"/>
      <c r="J11" s="99"/>
      <c r="K11" s="99"/>
      <c r="L11" s="99"/>
      <c r="M11" s="99"/>
    </row>
    <row r="12" spans="1:18" x14ac:dyDescent="0.5">
      <c r="A12" s="99"/>
      <c r="B12" s="99" t="s">
        <v>151</v>
      </c>
      <c r="C12" s="99"/>
      <c r="D12" s="99"/>
      <c r="E12" s="122"/>
      <c r="F12" s="122"/>
      <c r="G12" s="3">
        <f>'งบกำไรขาดทุน Q3_68'!F133</f>
        <v>-425848510.77999991</v>
      </c>
      <c r="H12" s="3"/>
      <c r="I12" s="3">
        <f>'งบกำไรขาดทุน Q3_68'!H133</f>
        <v>104615973.34999993</v>
      </c>
      <c r="J12" s="3"/>
      <c r="K12" s="3">
        <f>'งบกำไรขาดทุน Q3_68'!J133</f>
        <v>-248974601.31000003</v>
      </c>
      <c r="L12" s="3"/>
      <c r="M12" s="3">
        <f>'งบกำไรขาดทุน Q3_68'!L133</f>
        <v>-66952509.560000032</v>
      </c>
      <c r="R12" s="124"/>
    </row>
    <row r="13" spans="1:18" x14ac:dyDescent="0.5">
      <c r="A13" s="99"/>
      <c r="B13" s="99" t="s">
        <v>152</v>
      </c>
      <c r="C13" s="99"/>
      <c r="D13" s="99"/>
      <c r="E13" s="122"/>
      <c r="F13" s="122"/>
      <c r="G13" s="3"/>
      <c r="H13" s="3"/>
      <c r="I13" s="3"/>
      <c r="J13" s="3"/>
      <c r="K13" s="3"/>
      <c r="L13" s="3"/>
      <c r="M13" s="3"/>
    </row>
    <row r="14" spans="1:18" x14ac:dyDescent="0.4">
      <c r="A14" s="99"/>
      <c r="B14" s="99"/>
      <c r="C14" s="99"/>
      <c r="D14" s="99" t="s">
        <v>153</v>
      </c>
      <c r="E14" s="122" t="s">
        <v>154</v>
      </c>
      <c r="F14" s="122"/>
      <c r="G14" s="3">
        <v>4910904.3100000005</v>
      </c>
      <c r="H14" s="3"/>
      <c r="I14" s="66">
        <v>8697523.0500000007</v>
      </c>
      <c r="J14" s="3"/>
      <c r="K14" s="3">
        <v>4901834.9800000004</v>
      </c>
      <c r="L14" s="3"/>
      <c r="M14" s="66">
        <v>5680918.0300000003</v>
      </c>
    </row>
    <row r="15" spans="1:18" x14ac:dyDescent="0.4">
      <c r="A15" s="99"/>
      <c r="B15" s="99"/>
      <c r="C15" s="99"/>
      <c r="D15" s="100" t="s">
        <v>234</v>
      </c>
      <c r="E15" s="122">
        <v>17</v>
      </c>
      <c r="F15" s="122"/>
      <c r="G15" s="3">
        <v>0</v>
      </c>
      <c r="H15" s="3"/>
      <c r="I15" s="66">
        <v>2506800.11</v>
      </c>
      <c r="J15" s="3"/>
      <c r="K15" s="3">
        <v>0</v>
      </c>
      <c r="L15" s="3"/>
      <c r="M15" s="56">
        <v>0</v>
      </c>
    </row>
    <row r="16" spans="1:18" x14ac:dyDescent="0.4">
      <c r="A16" s="99"/>
      <c r="B16" s="99"/>
      <c r="C16" s="99"/>
      <c r="D16" s="99" t="s">
        <v>220</v>
      </c>
      <c r="E16" s="122" t="s">
        <v>221</v>
      </c>
      <c r="F16" s="122"/>
      <c r="G16" s="3">
        <v>124925031.84</v>
      </c>
      <c r="H16" s="3"/>
      <c r="I16" s="66">
        <v>0</v>
      </c>
      <c r="J16" s="3"/>
      <c r="K16" s="3">
        <v>124925031.84</v>
      </c>
      <c r="L16" s="3"/>
      <c r="M16" s="3">
        <v>0</v>
      </c>
    </row>
    <row r="17" spans="1:21" x14ac:dyDescent="0.4">
      <c r="A17" s="99"/>
      <c r="B17" s="99"/>
      <c r="C17" s="99"/>
      <c r="D17" s="99" t="s">
        <v>155</v>
      </c>
      <c r="E17" s="122">
        <v>10</v>
      </c>
      <c r="F17" s="122"/>
      <c r="G17" s="3">
        <v>71613104.390000001</v>
      </c>
      <c r="H17" s="3"/>
      <c r="I17" s="66">
        <v>13109714.9</v>
      </c>
      <c r="J17" s="3"/>
      <c r="K17" s="3">
        <v>71613104.390000001</v>
      </c>
      <c r="L17" s="3"/>
      <c r="M17" s="66">
        <v>13109714.9</v>
      </c>
    </row>
    <row r="18" spans="1:21" x14ac:dyDescent="0.4">
      <c r="A18" s="99"/>
      <c r="B18" s="99"/>
      <c r="C18" s="99"/>
      <c r="D18" s="99" t="s">
        <v>156</v>
      </c>
      <c r="E18" s="98">
        <v>8.4</v>
      </c>
      <c r="F18" s="122"/>
      <c r="G18" s="3">
        <v>177353359.5</v>
      </c>
      <c r="H18" s="21"/>
      <c r="I18" s="66">
        <v>-5726594.3600000003</v>
      </c>
      <c r="J18" s="21"/>
      <c r="K18" s="3">
        <v>59756514.730000004</v>
      </c>
      <c r="L18" s="3"/>
      <c r="M18" s="66">
        <v>18084844.960000001</v>
      </c>
    </row>
    <row r="19" spans="1:21" x14ac:dyDescent="0.4">
      <c r="A19" s="99"/>
      <c r="B19" s="99"/>
      <c r="C19" s="99"/>
      <c r="D19" s="99" t="s">
        <v>157</v>
      </c>
      <c r="E19" s="122">
        <v>6</v>
      </c>
      <c r="F19" s="122"/>
      <c r="G19" s="3">
        <v>94226601.979999989</v>
      </c>
      <c r="H19" s="21"/>
      <c r="I19" s="66">
        <v>-15684488.51</v>
      </c>
      <c r="J19" s="21"/>
      <c r="K19" s="3">
        <v>17142.080000000002</v>
      </c>
      <c r="L19" s="3"/>
      <c r="M19" s="66">
        <v>-46837.11</v>
      </c>
    </row>
    <row r="20" spans="1:21" x14ac:dyDescent="0.4">
      <c r="A20" s="99"/>
      <c r="B20" s="99"/>
      <c r="C20" s="99"/>
      <c r="D20" s="99" t="s">
        <v>158</v>
      </c>
      <c r="E20" s="122">
        <v>6</v>
      </c>
      <c r="F20" s="122"/>
      <c r="G20" s="3">
        <v>0</v>
      </c>
      <c r="H20" s="21"/>
      <c r="I20" s="66">
        <v>-104034452.62</v>
      </c>
      <c r="J20" s="21"/>
      <c r="K20" s="3">
        <v>0</v>
      </c>
      <c r="L20" s="3"/>
      <c r="M20" s="66">
        <v>766.71</v>
      </c>
    </row>
    <row r="21" spans="1:21" x14ac:dyDescent="0.4">
      <c r="A21" s="99"/>
      <c r="B21" s="99"/>
      <c r="C21" s="99"/>
      <c r="D21" s="82" t="s">
        <v>119</v>
      </c>
      <c r="E21" s="122"/>
      <c r="F21" s="122"/>
      <c r="G21" s="3">
        <v>-83542752.079999998</v>
      </c>
      <c r="H21" s="21"/>
      <c r="I21" s="66">
        <v>-92236150.310000002</v>
      </c>
      <c r="J21" s="21"/>
      <c r="K21" s="3">
        <v>-26072.23</v>
      </c>
      <c r="L21" s="3"/>
      <c r="M21" s="66">
        <v>-40912.17</v>
      </c>
      <c r="U21" s="91" t="s">
        <v>114</v>
      </c>
    </row>
    <row r="22" spans="1:21" x14ac:dyDescent="0.4">
      <c r="A22" s="99"/>
      <c r="B22" s="99"/>
      <c r="C22" s="99"/>
      <c r="D22" s="99" t="s">
        <v>159</v>
      </c>
      <c r="E22" s="98"/>
      <c r="F22" s="122"/>
      <c r="G22" s="3">
        <v>-5000000</v>
      </c>
      <c r="H22" s="21"/>
      <c r="I22" s="66">
        <v>-4000000</v>
      </c>
      <c r="J22" s="21"/>
      <c r="K22" s="3">
        <v>-5000000</v>
      </c>
      <c r="L22" s="3"/>
      <c r="M22" s="66">
        <v>-4000000</v>
      </c>
    </row>
    <row r="23" spans="1:21" ht="18" customHeight="1" x14ac:dyDescent="0.4">
      <c r="A23" s="99"/>
      <c r="B23" s="99"/>
      <c r="C23" s="99"/>
      <c r="D23" s="99" t="s">
        <v>160</v>
      </c>
      <c r="E23" s="122">
        <v>22</v>
      </c>
      <c r="F23" s="122"/>
      <c r="G23" s="3">
        <v>3025747</v>
      </c>
      <c r="H23" s="21"/>
      <c r="I23" s="66">
        <v>2159946</v>
      </c>
      <c r="J23" s="21"/>
      <c r="K23" s="3">
        <v>3014514</v>
      </c>
      <c r="L23" s="3"/>
      <c r="M23" s="66">
        <v>2143147.34</v>
      </c>
      <c r="R23" s="91" t="s">
        <v>114</v>
      </c>
    </row>
    <row r="24" spans="1:21" x14ac:dyDescent="0.4">
      <c r="D24" s="82" t="s">
        <v>161</v>
      </c>
      <c r="E24" s="85">
        <v>18.100000000000001</v>
      </c>
      <c r="G24" s="3">
        <v>112388.09</v>
      </c>
      <c r="I24" s="66">
        <v>0</v>
      </c>
      <c r="K24" s="3">
        <v>112388.09</v>
      </c>
      <c r="M24" s="66">
        <v>0</v>
      </c>
      <c r="U24" s="91" t="s">
        <v>114</v>
      </c>
    </row>
    <row r="25" spans="1:21" x14ac:dyDescent="0.4">
      <c r="A25" s="99"/>
      <c r="B25" s="99"/>
      <c r="C25" s="99"/>
      <c r="D25" s="82" t="s">
        <v>162</v>
      </c>
      <c r="E25" s="98">
        <v>18.100000000000001</v>
      </c>
      <c r="F25" s="122"/>
      <c r="G25" s="21">
        <v>-52127813.759999983</v>
      </c>
      <c r="H25" s="21"/>
      <c r="I25" s="65">
        <v>-9466676.8200000003</v>
      </c>
      <c r="J25" s="21"/>
      <c r="K25" s="21">
        <v>-51864283.129999988</v>
      </c>
      <c r="L25" s="21"/>
      <c r="M25" s="65">
        <v>-7540394.8899999997</v>
      </c>
      <c r="U25" s="91" t="s">
        <v>114</v>
      </c>
    </row>
    <row r="26" spans="1:21" x14ac:dyDescent="0.4">
      <c r="A26" s="99"/>
      <c r="B26" s="99"/>
      <c r="C26" s="99"/>
      <c r="D26" s="99" t="s">
        <v>131</v>
      </c>
      <c r="E26" s="122"/>
      <c r="F26" s="122"/>
      <c r="G26" s="22">
        <v>10767483.620000001</v>
      </c>
      <c r="H26" s="21"/>
      <c r="I26" s="68">
        <v>6157546.3700000001</v>
      </c>
      <c r="J26" s="21"/>
      <c r="K26" s="22">
        <v>10924552.120000001</v>
      </c>
      <c r="L26" s="21"/>
      <c r="M26" s="68">
        <v>6371562.7699999996</v>
      </c>
    </row>
    <row r="27" spans="1:21" x14ac:dyDescent="0.5">
      <c r="A27" s="99"/>
      <c r="B27" s="99" t="s">
        <v>163</v>
      </c>
      <c r="C27" s="99"/>
      <c r="D27" s="99"/>
      <c r="E27" s="122"/>
      <c r="F27" s="122"/>
      <c r="G27" s="3">
        <f>ROUND(+SUM(G12:G26),2)</f>
        <v>-79584455.890000001</v>
      </c>
      <c r="H27" s="21"/>
      <c r="I27" s="3">
        <f>+SUM(I12:I26)</f>
        <v>-93900858.840000063</v>
      </c>
      <c r="J27" s="21"/>
      <c r="K27" s="3">
        <f>+SUM(K12:K26)</f>
        <v>-30599874.440000024</v>
      </c>
      <c r="L27" s="21"/>
      <c r="M27" s="3">
        <f>+SUM(M12:M26)</f>
        <v>-33189699.020000029</v>
      </c>
      <c r="R27" s="125"/>
    </row>
    <row r="28" spans="1:21" x14ac:dyDescent="0.5">
      <c r="A28" s="99"/>
      <c r="B28" s="99" t="s">
        <v>164</v>
      </c>
      <c r="C28" s="99"/>
      <c r="D28" s="99"/>
      <c r="E28" s="122"/>
      <c r="F28" s="122"/>
      <c r="H28" s="89"/>
      <c r="I28" s="89"/>
      <c r="J28" s="89"/>
      <c r="K28" s="89"/>
      <c r="L28" s="89"/>
      <c r="M28" s="89"/>
    </row>
    <row r="29" spans="1:21" x14ac:dyDescent="0.4">
      <c r="A29" s="99"/>
      <c r="B29" s="99"/>
      <c r="C29" s="91" t="s">
        <v>17</v>
      </c>
      <c r="D29" s="99"/>
      <c r="E29" s="98">
        <v>8.3000000000000007</v>
      </c>
      <c r="F29" s="122"/>
      <c r="G29" s="3">
        <v>60222349.719999999</v>
      </c>
      <c r="H29" s="3"/>
      <c r="I29" s="66">
        <v>6078404.2699999996</v>
      </c>
      <c r="J29" s="3"/>
      <c r="K29" s="3">
        <v>0</v>
      </c>
      <c r="L29" s="3"/>
      <c r="M29" s="66">
        <v>-84568636.319999993</v>
      </c>
    </row>
    <row r="30" spans="1:21" x14ac:dyDescent="0.4">
      <c r="A30" s="99"/>
      <c r="B30" s="99"/>
      <c r="C30" s="99" t="s">
        <v>165</v>
      </c>
      <c r="D30" s="99"/>
      <c r="E30" s="122">
        <v>4</v>
      </c>
      <c r="F30" s="122"/>
      <c r="G30" s="3">
        <v>-13672957.160000026</v>
      </c>
      <c r="H30" s="3"/>
      <c r="I30" s="66">
        <v>-26708011.34</v>
      </c>
      <c r="J30" s="3"/>
      <c r="K30" s="3">
        <v>-15123643.839999996</v>
      </c>
      <c r="L30" s="3"/>
      <c r="M30" s="66">
        <v>-26386455.199999999</v>
      </c>
    </row>
    <row r="31" spans="1:21" x14ac:dyDescent="0.4">
      <c r="A31" s="99"/>
      <c r="B31" s="99"/>
      <c r="C31" s="99" t="s">
        <v>166</v>
      </c>
      <c r="D31" s="99"/>
      <c r="E31" s="98"/>
      <c r="F31" s="122"/>
      <c r="G31" s="3">
        <v>0</v>
      </c>
      <c r="H31" s="3"/>
      <c r="I31" s="66">
        <v>46824.480000000003</v>
      </c>
      <c r="J31" s="3"/>
      <c r="K31" s="3">
        <v>0</v>
      </c>
      <c r="L31" s="3"/>
      <c r="M31" s="66">
        <v>46824.480000000003</v>
      </c>
    </row>
    <row r="32" spans="1:21" x14ac:dyDescent="0.4">
      <c r="A32" s="99"/>
      <c r="B32" s="99"/>
      <c r="C32" s="99" t="s">
        <v>167</v>
      </c>
      <c r="D32" s="99"/>
      <c r="E32" s="122">
        <v>5</v>
      </c>
      <c r="F32" s="122"/>
      <c r="G32" s="3">
        <v>39875807.200000003</v>
      </c>
      <c r="H32" s="3"/>
      <c r="I32" s="66">
        <v>93909108.350000009</v>
      </c>
      <c r="J32" s="3"/>
      <c r="K32" s="3">
        <v>-29145280.729999997</v>
      </c>
      <c r="L32" s="3"/>
      <c r="M32" s="66">
        <v>26726329.82</v>
      </c>
    </row>
    <row r="33" spans="1:22" x14ac:dyDescent="0.4">
      <c r="A33" s="99"/>
      <c r="B33" s="99"/>
      <c r="C33" s="99" t="s">
        <v>168</v>
      </c>
      <c r="D33" s="99"/>
      <c r="E33" s="98">
        <v>2.2000000000000002</v>
      </c>
      <c r="F33" s="122"/>
      <c r="G33" s="3">
        <v>0</v>
      </c>
      <c r="H33" s="3"/>
      <c r="I33" s="66">
        <v>0</v>
      </c>
      <c r="J33" s="3"/>
      <c r="K33" s="3">
        <v>-11110707.450000001</v>
      </c>
      <c r="L33" s="3"/>
      <c r="M33" s="66">
        <v>1632371.71</v>
      </c>
    </row>
    <row r="34" spans="1:22" x14ac:dyDescent="0.4">
      <c r="A34" s="99"/>
      <c r="B34" s="99"/>
      <c r="C34" s="99" t="s">
        <v>14</v>
      </c>
      <c r="D34" s="99"/>
      <c r="E34" s="122">
        <v>6</v>
      </c>
      <c r="F34" s="122"/>
      <c r="G34" s="3">
        <v>-8271007.5</v>
      </c>
      <c r="H34" s="3"/>
      <c r="I34" s="66">
        <v>-3381303.6</v>
      </c>
      <c r="J34" s="3"/>
      <c r="K34" s="3">
        <v>0</v>
      </c>
      <c r="L34" s="3"/>
      <c r="M34" s="56">
        <v>0</v>
      </c>
    </row>
    <row r="35" spans="1:22" x14ac:dyDescent="0.4">
      <c r="A35" s="99"/>
      <c r="B35" s="99"/>
      <c r="C35" s="99" t="s">
        <v>235</v>
      </c>
      <c r="D35" s="99"/>
      <c r="E35" s="122">
        <v>15</v>
      </c>
      <c r="F35" s="122"/>
      <c r="G35" s="3">
        <v>0</v>
      </c>
      <c r="H35" s="3"/>
      <c r="I35" s="66">
        <v>-188725791.44999999</v>
      </c>
      <c r="J35" s="3"/>
      <c r="K35" s="3">
        <v>0</v>
      </c>
      <c r="L35" s="3"/>
      <c r="M35" s="56">
        <v>0</v>
      </c>
    </row>
    <row r="36" spans="1:22" x14ac:dyDescent="0.4">
      <c r="A36" s="99"/>
      <c r="B36" s="99"/>
      <c r="C36" s="99" t="s">
        <v>18</v>
      </c>
      <c r="D36" s="99"/>
      <c r="E36" s="122"/>
      <c r="F36" s="122"/>
      <c r="G36" s="3">
        <v>12210823.050000001</v>
      </c>
      <c r="H36" s="3"/>
      <c r="I36" s="66">
        <v>-22394128.780000001</v>
      </c>
      <c r="J36" s="3"/>
      <c r="K36" s="3">
        <v>12018142.75</v>
      </c>
      <c r="L36" s="3"/>
      <c r="M36" s="66">
        <v>-23607969.059999999</v>
      </c>
    </row>
    <row r="37" spans="1:22" x14ac:dyDescent="0.4">
      <c r="A37" s="99"/>
      <c r="B37" s="99"/>
      <c r="C37" s="99" t="s">
        <v>35</v>
      </c>
      <c r="D37" s="99"/>
      <c r="E37" s="122"/>
      <c r="F37" s="122"/>
      <c r="G37" s="3">
        <v>-3800</v>
      </c>
      <c r="H37" s="3"/>
      <c r="I37" s="66">
        <v>0</v>
      </c>
      <c r="J37" s="3"/>
      <c r="K37" s="3">
        <v>-3800</v>
      </c>
      <c r="L37" s="3"/>
      <c r="M37" s="66">
        <v>0</v>
      </c>
    </row>
    <row r="38" spans="1:22" x14ac:dyDescent="0.5">
      <c r="A38" s="99"/>
      <c r="B38" s="99" t="s">
        <v>169</v>
      </c>
      <c r="C38" s="99"/>
      <c r="D38" s="99"/>
      <c r="E38" s="122"/>
      <c r="F38" s="122"/>
      <c r="G38" s="3"/>
      <c r="H38" s="3"/>
      <c r="I38" s="56"/>
      <c r="J38" s="3"/>
      <c r="K38" s="3"/>
      <c r="L38" s="3"/>
      <c r="M38" s="3"/>
    </row>
    <row r="39" spans="1:22" hidden="1" x14ac:dyDescent="0.5">
      <c r="A39" s="99"/>
      <c r="B39" s="99"/>
      <c r="C39" s="99" t="s">
        <v>170</v>
      </c>
      <c r="D39" s="99"/>
      <c r="E39" s="122"/>
      <c r="F39" s="122"/>
      <c r="G39" s="3"/>
      <c r="H39" s="3"/>
      <c r="I39" s="56"/>
      <c r="J39" s="3"/>
      <c r="K39" s="3"/>
      <c r="L39" s="3"/>
      <c r="M39" s="56"/>
    </row>
    <row r="40" spans="1:22" x14ac:dyDescent="0.4">
      <c r="A40" s="99"/>
      <c r="B40" s="99"/>
      <c r="C40" s="99" t="s">
        <v>171</v>
      </c>
      <c r="D40" s="99"/>
      <c r="E40" s="98"/>
      <c r="F40" s="122"/>
      <c r="G40" s="3">
        <v>0</v>
      </c>
      <c r="H40" s="3"/>
      <c r="I40" s="56">
        <v>0</v>
      </c>
      <c r="J40" s="3"/>
      <c r="K40" s="3">
        <v>0</v>
      </c>
      <c r="L40" s="3"/>
      <c r="M40" s="66">
        <v>-78725230.049999997</v>
      </c>
    </row>
    <row r="41" spans="1:22" x14ac:dyDescent="0.4">
      <c r="A41" s="99"/>
      <c r="B41" s="99"/>
      <c r="C41" s="99" t="s">
        <v>172</v>
      </c>
      <c r="D41" s="99"/>
      <c r="E41" s="122">
        <v>20</v>
      </c>
      <c r="F41" s="122"/>
      <c r="G41" s="3">
        <v>-18801705.049999997</v>
      </c>
      <c r="H41" s="3"/>
      <c r="I41" s="66">
        <v>-24482543.93</v>
      </c>
      <c r="J41" s="3"/>
      <c r="K41" s="3">
        <v>-17774182.949999999</v>
      </c>
      <c r="L41" s="3"/>
      <c r="M41" s="66">
        <v>-24337885.890000001</v>
      </c>
    </row>
    <row r="42" spans="1:22" x14ac:dyDescent="0.4">
      <c r="A42" s="99"/>
      <c r="B42" s="99"/>
      <c r="C42" s="99" t="s">
        <v>173</v>
      </c>
      <c r="D42" s="99"/>
      <c r="E42" s="98">
        <v>2.4</v>
      </c>
      <c r="F42" s="122"/>
      <c r="G42" s="3">
        <v>0</v>
      </c>
      <c r="H42" s="3"/>
      <c r="I42" s="66">
        <v>0</v>
      </c>
      <c r="J42" s="3"/>
      <c r="K42" s="3">
        <v>-1203996.25</v>
      </c>
      <c r="L42" s="3"/>
      <c r="M42" s="66">
        <v>13365938.58</v>
      </c>
    </row>
    <row r="43" spans="1:22" x14ac:dyDescent="0.4">
      <c r="A43" s="99"/>
      <c r="B43" s="99"/>
      <c r="C43" s="99" t="s">
        <v>46</v>
      </c>
      <c r="D43" s="99"/>
      <c r="E43" s="122"/>
      <c r="F43" s="122"/>
      <c r="G43" s="3">
        <v>13351062.810000001</v>
      </c>
      <c r="H43" s="3"/>
      <c r="I43" s="66">
        <v>27260107.43</v>
      </c>
      <c r="J43" s="3"/>
      <c r="K43" s="3">
        <v>13351443.640000001</v>
      </c>
      <c r="L43" s="3"/>
      <c r="M43" s="66">
        <v>28503770.329999998</v>
      </c>
    </row>
    <row r="44" spans="1:22" x14ac:dyDescent="0.4">
      <c r="A44" s="99"/>
      <c r="B44" s="99"/>
      <c r="C44" s="99" t="s">
        <v>174</v>
      </c>
      <c r="D44" s="99"/>
      <c r="E44" s="122"/>
      <c r="F44" s="122"/>
      <c r="G44" s="22">
        <v>-884516.08000000007</v>
      </c>
      <c r="H44" s="3"/>
      <c r="I44" s="68">
        <v>1685346.24</v>
      </c>
      <c r="J44" s="3"/>
      <c r="K44" s="22">
        <v>-884516.08000000007</v>
      </c>
      <c r="L44" s="3"/>
      <c r="M44" s="68">
        <v>2789351.24</v>
      </c>
      <c r="S44" s="91" t="s">
        <v>114</v>
      </c>
    </row>
    <row r="45" spans="1:22" s="99" customFormat="1" x14ac:dyDescent="0.5">
      <c r="B45" s="99" t="s">
        <v>175</v>
      </c>
      <c r="E45" s="122"/>
      <c r="F45" s="122"/>
      <c r="G45" s="3">
        <f>ROUND(SUM(G27:G44),2)</f>
        <v>4441601.0999999996</v>
      </c>
      <c r="H45" s="3"/>
      <c r="I45" s="3">
        <f>SUM(I27:I44)</f>
        <v>-230612847.17000005</v>
      </c>
      <c r="J45" s="3"/>
      <c r="K45" s="3">
        <f>SUM(K27:K44)</f>
        <v>-80476415.350000024</v>
      </c>
      <c r="L45" s="3"/>
      <c r="M45" s="3">
        <f>SUM(M27:M44)</f>
        <v>-197751289.38</v>
      </c>
      <c r="R45" s="125"/>
      <c r="V45" s="123"/>
    </row>
    <row r="46" spans="1:22" s="99" customFormat="1" x14ac:dyDescent="0.4">
      <c r="C46" s="99" t="s">
        <v>176</v>
      </c>
      <c r="E46" s="122"/>
      <c r="F46" s="122"/>
      <c r="G46" s="3">
        <v>-10767483.620000001</v>
      </c>
      <c r="H46" s="3"/>
      <c r="I46" s="66">
        <v>-6157546.3700000001</v>
      </c>
      <c r="J46" s="3"/>
      <c r="K46" s="3">
        <v>-10924552.120000001</v>
      </c>
      <c r="L46" s="3"/>
      <c r="M46" s="66">
        <v>-6371562.7699999996</v>
      </c>
      <c r="V46" s="123"/>
    </row>
    <row r="47" spans="1:22" s="99" customFormat="1" x14ac:dyDescent="0.4">
      <c r="C47" s="99" t="s">
        <v>177</v>
      </c>
      <c r="E47" s="122"/>
      <c r="F47" s="122"/>
      <c r="G47" s="3">
        <v>-724054.29999999993</v>
      </c>
      <c r="H47" s="3"/>
      <c r="I47" s="66">
        <v>-32995917.77</v>
      </c>
      <c r="J47" s="3"/>
      <c r="K47" s="3">
        <v>-723899.12</v>
      </c>
      <c r="L47" s="3"/>
      <c r="M47" s="66">
        <v>-32466347.670000002</v>
      </c>
      <c r="V47" s="123"/>
    </row>
    <row r="48" spans="1:22" s="99" customFormat="1" x14ac:dyDescent="0.4">
      <c r="C48" s="99" t="s">
        <v>178</v>
      </c>
      <c r="E48" s="122"/>
      <c r="F48" s="122"/>
      <c r="G48" s="3">
        <v>0</v>
      </c>
      <c r="H48" s="3"/>
      <c r="I48" s="66">
        <v>-1129203</v>
      </c>
      <c r="J48" s="3"/>
      <c r="K48" s="3">
        <v>0</v>
      </c>
      <c r="L48" s="3"/>
      <c r="M48" s="66">
        <v>-1129203</v>
      </c>
      <c r="V48" s="123"/>
    </row>
    <row r="49" spans="1:22" x14ac:dyDescent="0.5">
      <c r="A49" s="99"/>
      <c r="B49" s="99"/>
      <c r="C49" s="99"/>
      <c r="D49" s="99" t="s">
        <v>179</v>
      </c>
      <c r="E49" s="122"/>
      <c r="F49" s="122"/>
      <c r="G49" s="30">
        <f>SUM(G45:G48)</f>
        <v>-7049936.8200000012</v>
      </c>
      <c r="H49" s="3"/>
      <c r="I49" s="30">
        <f>SUM(I45:I48)</f>
        <v>-270895514.31000006</v>
      </c>
      <c r="J49" s="3"/>
      <c r="K49" s="30">
        <f>SUM(K45:K48)</f>
        <v>-92124866.590000033</v>
      </c>
      <c r="L49" s="3"/>
      <c r="M49" s="30">
        <f>SUM(M45:M48)</f>
        <v>-237718402.81999999</v>
      </c>
      <c r="R49" s="125"/>
    </row>
    <row r="50" spans="1:22" ht="15" customHeight="1" x14ac:dyDescent="0.5">
      <c r="A50" s="99"/>
      <c r="B50" s="99"/>
      <c r="C50" s="99"/>
      <c r="D50" s="99"/>
      <c r="E50" s="122"/>
      <c r="F50" s="122"/>
      <c r="G50" s="21"/>
      <c r="H50" s="3"/>
      <c r="I50" s="21"/>
      <c r="J50" s="3"/>
      <c r="K50" s="21"/>
      <c r="L50" s="3"/>
      <c r="M50" s="21"/>
    </row>
    <row r="51" spans="1:22" x14ac:dyDescent="0.5">
      <c r="A51" s="82" t="s">
        <v>180</v>
      </c>
      <c r="B51" s="99"/>
      <c r="C51" s="99"/>
      <c r="D51" s="99"/>
      <c r="E51" s="122"/>
      <c r="F51" s="122"/>
      <c r="G51" s="21"/>
      <c r="H51" s="3"/>
      <c r="I51" s="21"/>
      <c r="J51" s="3"/>
      <c r="K51" s="21"/>
      <c r="L51" s="3"/>
      <c r="M51" s="21"/>
    </row>
    <row r="52" spans="1:22" x14ac:dyDescent="0.5">
      <c r="A52" s="82"/>
      <c r="B52" s="99"/>
      <c r="C52" s="99"/>
      <c r="D52" s="99"/>
      <c r="E52" s="122"/>
      <c r="F52" s="122"/>
      <c r="G52" s="21"/>
      <c r="H52" s="3"/>
      <c r="I52" s="21"/>
      <c r="J52" s="3"/>
      <c r="K52" s="21"/>
      <c r="L52" s="3"/>
      <c r="M52" s="21"/>
    </row>
    <row r="53" spans="1:22" x14ac:dyDescent="0.5">
      <c r="A53" s="82"/>
      <c r="B53" s="99"/>
      <c r="C53" s="99"/>
      <c r="D53" s="99"/>
      <c r="E53" s="122"/>
      <c r="F53" s="122"/>
      <c r="G53" s="21"/>
      <c r="H53" s="3"/>
      <c r="I53" s="21"/>
      <c r="J53" s="3"/>
      <c r="K53" s="21"/>
      <c r="L53" s="3"/>
      <c r="M53" s="21"/>
    </row>
    <row r="54" spans="1:22" x14ac:dyDescent="0.5">
      <c r="A54" s="82"/>
      <c r="B54" s="99"/>
      <c r="C54" s="99"/>
      <c r="D54" s="99"/>
      <c r="E54" s="122"/>
      <c r="F54" s="122"/>
      <c r="G54" s="21"/>
      <c r="H54" s="3"/>
      <c r="I54" s="21"/>
      <c r="J54" s="3"/>
      <c r="K54" s="21"/>
      <c r="L54" s="3"/>
      <c r="M54" s="21"/>
    </row>
    <row r="55" spans="1:22" x14ac:dyDescent="0.5">
      <c r="A55" s="82"/>
      <c r="B55" s="99"/>
      <c r="C55" s="99"/>
      <c r="D55" s="99"/>
      <c r="E55" s="122"/>
      <c r="F55" s="122"/>
      <c r="G55" s="21"/>
      <c r="H55" s="3"/>
      <c r="I55" s="21"/>
      <c r="J55" s="3"/>
      <c r="K55" s="21"/>
      <c r="L55" s="3"/>
      <c r="M55" s="21"/>
    </row>
    <row r="56" spans="1:22" x14ac:dyDescent="0.5">
      <c r="A56" s="82"/>
      <c r="B56" s="99"/>
      <c r="C56" s="99"/>
      <c r="D56" s="99"/>
      <c r="E56" s="122"/>
      <c r="F56" s="122"/>
      <c r="G56" s="21"/>
      <c r="H56" s="3"/>
      <c r="I56" s="21"/>
      <c r="J56" s="3"/>
      <c r="K56" s="21"/>
      <c r="L56" s="3"/>
      <c r="M56" s="21"/>
    </row>
    <row r="57" spans="1:22" s="82" customFormat="1" x14ac:dyDescent="0.5">
      <c r="A57" s="85"/>
      <c r="B57" s="95" t="s">
        <v>105</v>
      </c>
      <c r="C57" s="85"/>
      <c r="D57" s="95"/>
      <c r="E57" s="85"/>
      <c r="G57" s="89"/>
      <c r="H57" s="95" t="s">
        <v>105</v>
      </c>
      <c r="J57" s="85"/>
      <c r="K57" s="85"/>
      <c r="L57" s="85"/>
      <c r="M57" s="85"/>
      <c r="P57" s="21"/>
      <c r="V57" s="123"/>
    </row>
    <row r="58" spans="1:22" s="82" customFormat="1" ht="9" customHeight="1" x14ac:dyDescent="0.5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P58" s="21"/>
      <c r="V58" s="123"/>
    </row>
    <row r="59" spans="1:22" s="82" customFormat="1" ht="16.350000000000001" customHeight="1" x14ac:dyDescent="0.5">
      <c r="A59" s="85"/>
      <c r="B59" s="95"/>
      <c r="C59" s="85"/>
      <c r="D59" s="95"/>
      <c r="E59" s="85"/>
      <c r="F59" s="95"/>
      <c r="G59" s="94"/>
      <c r="H59" s="85"/>
      <c r="I59" s="85"/>
      <c r="J59" s="85"/>
      <c r="K59" s="165" t="s">
        <v>148</v>
      </c>
      <c r="L59" s="165"/>
      <c r="M59" s="165"/>
      <c r="P59" s="21"/>
      <c r="V59" s="123"/>
    </row>
    <row r="60" spans="1:22" x14ac:dyDescent="0.5">
      <c r="A60" s="170" t="s">
        <v>0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</row>
    <row r="61" spans="1:22" x14ac:dyDescent="0.5">
      <c r="A61" s="165" t="s">
        <v>149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1:22" x14ac:dyDescent="0.5">
      <c r="A62" s="165" t="str">
        <f>+A4</f>
        <v>สำหรับงวดเก้าเดือนสิ้นสุดวันที่ 30 กันยายน 2568</v>
      </c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1:22" x14ac:dyDescent="0.5">
      <c r="A63" s="88"/>
      <c r="B63" s="88"/>
      <c r="C63" s="88"/>
      <c r="D63" s="88"/>
      <c r="E63" s="88"/>
      <c r="F63" s="88"/>
      <c r="G63" s="94"/>
      <c r="H63" s="88"/>
      <c r="I63" s="88"/>
      <c r="J63" s="88"/>
      <c r="K63" s="88"/>
      <c r="L63" s="88"/>
      <c r="M63" s="88"/>
    </row>
    <row r="64" spans="1:22" x14ac:dyDescent="0.5">
      <c r="A64" s="88"/>
      <c r="B64" s="88"/>
      <c r="C64" s="88"/>
      <c r="D64" s="88"/>
      <c r="E64" s="88"/>
      <c r="F64" s="88"/>
      <c r="G64" s="173" t="s">
        <v>2</v>
      </c>
      <c r="H64" s="173"/>
      <c r="I64" s="173"/>
      <c r="J64" s="173"/>
      <c r="K64" s="173"/>
      <c r="L64" s="173"/>
      <c r="M64" s="173"/>
    </row>
    <row r="65" spans="1:24" ht="15.75" customHeight="1" x14ac:dyDescent="0.5">
      <c r="G65" s="173" t="s">
        <v>3</v>
      </c>
      <c r="H65" s="173"/>
      <c r="I65" s="173"/>
      <c r="J65" s="88"/>
      <c r="K65" s="173" t="s">
        <v>222</v>
      </c>
      <c r="L65" s="173"/>
      <c r="M65" s="173"/>
    </row>
    <row r="66" spans="1:24" x14ac:dyDescent="0.5">
      <c r="G66" s="168" t="str">
        <f>+G8</f>
        <v>สำหรับงวดเก้าเดือนสิ้นสุดวันที่ 30 กันยายน</v>
      </c>
      <c r="H66" s="168"/>
      <c r="I66" s="168"/>
      <c r="J66" s="82"/>
      <c r="K66" s="168" t="str">
        <f>+K8</f>
        <v>สำหรับงวดเก้าเดือนสิ้นสุดวันที่ 30 กันยายน</v>
      </c>
      <c r="L66" s="168"/>
      <c r="M66" s="168"/>
    </row>
    <row r="67" spans="1:24" ht="18.75" customHeight="1" x14ac:dyDescent="0.5">
      <c r="G67" s="54">
        <f>+G9</f>
        <v>2568</v>
      </c>
      <c r="H67" s="85"/>
      <c r="I67" s="54">
        <f>+I9</f>
        <v>2567</v>
      </c>
      <c r="J67" s="55"/>
      <c r="K67" s="54">
        <f>+K9</f>
        <v>2568</v>
      </c>
      <c r="L67" s="85"/>
      <c r="M67" s="54">
        <f>+M9</f>
        <v>2567</v>
      </c>
      <c r="N67" s="85"/>
      <c r="O67" s="26"/>
    </row>
    <row r="68" spans="1:24" x14ac:dyDescent="0.5">
      <c r="A68" s="99" t="s">
        <v>181</v>
      </c>
      <c r="B68" s="99"/>
      <c r="C68" s="99"/>
      <c r="D68" s="99"/>
      <c r="E68" s="122"/>
      <c r="F68" s="122"/>
      <c r="G68" s="3"/>
      <c r="H68" s="3"/>
      <c r="I68" s="3"/>
      <c r="J68" s="3"/>
      <c r="K68" s="3"/>
      <c r="L68" s="3"/>
      <c r="M68" s="3"/>
    </row>
    <row r="69" spans="1:24" hidden="1" x14ac:dyDescent="0.5">
      <c r="A69" s="99"/>
      <c r="B69" s="99" t="s">
        <v>182</v>
      </c>
      <c r="C69" s="99"/>
      <c r="D69" s="99"/>
      <c r="E69" s="85">
        <v>9</v>
      </c>
      <c r="F69" s="122"/>
      <c r="G69" s="3">
        <v>0</v>
      </c>
      <c r="H69" s="3"/>
      <c r="I69" s="3">
        <v>0</v>
      </c>
      <c r="J69" s="3"/>
      <c r="K69" s="3">
        <v>0</v>
      </c>
      <c r="L69" s="3"/>
      <c r="M69" s="3">
        <v>0</v>
      </c>
    </row>
    <row r="70" spans="1:24" hidden="1" x14ac:dyDescent="0.5">
      <c r="A70" s="99"/>
      <c r="B70" s="99" t="s">
        <v>183</v>
      </c>
      <c r="C70" s="99"/>
      <c r="D70" s="99"/>
      <c r="E70" s="85">
        <v>10</v>
      </c>
      <c r="F70" s="122"/>
      <c r="G70" s="3">
        <v>0</v>
      </c>
      <c r="H70" s="3"/>
      <c r="I70" s="3">
        <v>0</v>
      </c>
      <c r="J70" s="3"/>
      <c r="K70" s="3">
        <v>0</v>
      </c>
      <c r="L70" s="3"/>
      <c r="M70" s="3">
        <v>0</v>
      </c>
    </row>
    <row r="71" spans="1:24" x14ac:dyDescent="0.4">
      <c r="A71" s="99"/>
      <c r="B71" s="100" t="s">
        <v>183</v>
      </c>
      <c r="C71" s="99"/>
      <c r="D71" s="99"/>
      <c r="E71" s="85">
        <v>10</v>
      </c>
      <c r="F71" s="122"/>
      <c r="G71" s="3">
        <v>0</v>
      </c>
      <c r="H71" s="3"/>
      <c r="I71" s="66">
        <v>-120000000</v>
      </c>
      <c r="J71" s="3"/>
      <c r="K71" s="3">
        <v>0</v>
      </c>
      <c r="L71" s="3"/>
      <c r="M71" s="3">
        <v>-120000000</v>
      </c>
    </row>
    <row r="72" spans="1:24" x14ac:dyDescent="0.4">
      <c r="A72" s="99"/>
      <c r="B72" s="99" t="s">
        <v>184</v>
      </c>
      <c r="C72" s="99"/>
      <c r="D72" s="99"/>
      <c r="E72" s="85">
        <v>11</v>
      </c>
      <c r="F72" s="122"/>
      <c r="G72" s="3">
        <v>28.85</v>
      </c>
      <c r="H72" s="3"/>
      <c r="I72" s="66">
        <v>32.94</v>
      </c>
      <c r="J72" s="3"/>
      <c r="K72" s="3">
        <v>0</v>
      </c>
      <c r="L72" s="3"/>
      <c r="M72" s="3">
        <v>0</v>
      </c>
    </row>
    <row r="73" spans="1:24" s="99" customFormat="1" x14ac:dyDescent="0.4">
      <c r="B73" s="99" t="s">
        <v>185</v>
      </c>
      <c r="E73" s="122">
        <v>14</v>
      </c>
      <c r="F73" s="122"/>
      <c r="G73" s="3">
        <v>-6343280.5999999996</v>
      </c>
      <c r="H73" s="3"/>
      <c r="I73" s="66">
        <v>-389937.57</v>
      </c>
      <c r="J73" s="3"/>
      <c r="K73" s="3">
        <v>-6343280.6000000108</v>
      </c>
      <c r="L73" s="3"/>
      <c r="M73" s="66">
        <v>-389937.57</v>
      </c>
      <c r="V73" s="123"/>
    </row>
    <row r="74" spans="1:24" s="99" customFormat="1" hidden="1" x14ac:dyDescent="0.5">
      <c r="B74" s="99" t="s">
        <v>186</v>
      </c>
      <c r="E74" s="122"/>
      <c r="F74" s="122"/>
      <c r="G74" s="3"/>
      <c r="H74" s="3"/>
      <c r="I74" s="28"/>
      <c r="J74" s="3"/>
      <c r="K74" s="3"/>
      <c r="L74" s="3"/>
      <c r="M74" s="3"/>
      <c r="V74" s="123"/>
    </row>
    <row r="75" spans="1:24" s="99" customFormat="1" hidden="1" x14ac:dyDescent="0.5">
      <c r="B75" s="99" t="s">
        <v>187</v>
      </c>
      <c r="E75" s="122">
        <v>16</v>
      </c>
      <c r="F75" s="122"/>
      <c r="G75" s="3"/>
      <c r="H75" s="3"/>
      <c r="I75" s="28"/>
      <c r="J75" s="3"/>
      <c r="K75" s="3"/>
      <c r="L75" s="3"/>
      <c r="M75" s="3"/>
      <c r="V75" s="123"/>
    </row>
    <row r="76" spans="1:24" x14ac:dyDescent="0.4">
      <c r="A76" s="99"/>
      <c r="B76" s="99" t="s">
        <v>188</v>
      </c>
      <c r="D76" s="99"/>
      <c r="E76" s="122">
        <v>7</v>
      </c>
      <c r="F76" s="122"/>
      <c r="G76" s="3">
        <v>-373440000</v>
      </c>
      <c r="H76" s="3"/>
      <c r="I76" s="66">
        <v>-102975000</v>
      </c>
      <c r="J76" s="3"/>
      <c r="K76" s="3">
        <v>-373440000</v>
      </c>
      <c r="L76" s="3"/>
      <c r="M76" s="66">
        <v>-102975000</v>
      </c>
      <c r="X76" s="3"/>
    </row>
    <row r="77" spans="1:24" x14ac:dyDescent="0.4">
      <c r="A77" s="99"/>
      <c r="B77" s="99" t="s">
        <v>189</v>
      </c>
      <c r="D77" s="99"/>
      <c r="E77" s="98">
        <v>2.2999999999999998</v>
      </c>
      <c r="F77" s="122"/>
      <c r="G77" s="3">
        <v>-15000000</v>
      </c>
      <c r="H77" s="3"/>
      <c r="I77" s="56">
        <v>0</v>
      </c>
      <c r="J77" s="3"/>
      <c r="K77" s="3">
        <v>84880233.200000048</v>
      </c>
      <c r="L77" s="3"/>
      <c r="M77" s="66">
        <v>-77161951.780000001</v>
      </c>
    </row>
    <row r="78" spans="1:24" x14ac:dyDescent="0.4">
      <c r="A78" s="99"/>
      <c r="B78" s="99" t="s">
        <v>247</v>
      </c>
      <c r="D78" s="99"/>
      <c r="E78" s="122">
        <v>12</v>
      </c>
      <c r="F78" s="122"/>
      <c r="G78" s="3">
        <v>171906959</v>
      </c>
      <c r="H78" s="3"/>
      <c r="I78" s="56">
        <v>0</v>
      </c>
      <c r="J78" s="3"/>
      <c r="K78" s="3">
        <v>171906959</v>
      </c>
      <c r="L78" s="3"/>
      <c r="M78" s="66">
        <v>0</v>
      </c>
    </row>
    <row r="79" spans="1:24" x14ac:dyDescent="0.4">
      <c r="A79" s="99"/>
      <c r="B79" s="99" t="s">
        <v>159</v>
      </c>
      <c r="C79" s="99"/>
      <c r="D79" s="99"/>
      <c r="F79" s="122"/>
      <c r="G79" s="3">
        <v>5000000</v>
      </c>
      <c r="H79" s="3"/>
      <c r="I79" s="66">
        <v>4000000</v>
      </c>
      <c r="J79" s="3"/>
      <c r="K79" s="3">
        <v>5000000</v>
      </c>
      <c r="L79" s="3"/>
      <c r="M79" s="66">
        <v>4000000</v>
      </c>
    </row>
    <row r="80" spans="1:24" x14ac:dyDescent="0.5">
      <c r="A80" s="99"/>
      <c r="B80" s="99"/>
      <c r="C80" s="99"/>
      <c r="D80" s="99" t="s">
        <v>190</v>
      </c>
      <c r="E80" s="122"/>
      <c r="F80" s="122"/>
      <c r="G80" s="30">
        <f>SUM(G69:G79)</f>
        <v>-217876292.75</v>
      </c>
      <c r="H80" s="21"/>
      <c r="I80" s="30">
        <f>SUM(I69:I79)</f>
        <v>-219364904.63</v>
      </c>
      <c r="J80" s="21"/>
      <c r="K80" s="30">
        <f>SUM(K69:K79)</f>
        <v>-117996088.39999998</v>
      </c>
      <c r="L80" s="21"/>
      <c r="M80" s="30">
        <f>SUM(M69:M79)</f>
        <v>-296526889.35000002</v>
      </c>
      <c r="R80" s="126"/>
    </row>
    <row r="81" spans="1:22" x14ac:dyDescent="0.5">
      <c r="A81" s="99" t="s">
        <v>191</v>
      </c>
      <c r="B81" s="99"/>
      <c r="C81" s="99"/>
      <c r="D81" s="99"/>
      <c r="E81" s="122"/>
      <c r="F81" s="122"/>
      <c r="G81" s="21"/>
      <c r="H81" s="21"/>
      <c r="I81" s="21"/>
      <c r="J81" s="21"/>
      <c r="K81" s="21"/>
      <c r="L81" s="21"/>
      <c r="M81" s="21"/>
    </row>
    <row r="82" spans="1:22" s="99" customFormat="1" x14ac:dyDescent="0.5">
      <c r="B82" s="82" t="s">
        <v>192</v>
      </c>
      <c r="E82" s="122">
        <v>24</v>
      </c>
      <c r="F82" s="122"/>
      <c r="G82" s="21">
        <v>0</v>
      </c>
      <c r="H82" s="21"/>
      <c r="I82" s="91">
        <v>842341954.66999996</v>
      </c>
      <c r="J82" s="21"/>
      <c r="K82" s="21">
        <v>0</v>
      </c>
      <c r="L82" s="21"/>
      <c r="M82" s="91">
        <v>842341954.66999996</v>
      </c>
      <c r="V82" s="123"/>
    </row>
    <row r="83" spans="1:22" s="99" customFormat="1" x14ac:dyDescent="0.4">
      <c r="B83" s="99" t="s">
        <v>193</v>
      </c>
      <c r="E83" s="122">
        <v>19</v>
      </c>
      <c r="F83" s="122"/>
      <c r="G83" s="21">
        <v>390000000</v>
      </c>
      <c r="H83" s="21"/>
      <c r="I83" s="65">
        <v>-280000000</v>
      </c>
      <c r="J83" s="21"/>
      <c r="K83" s="21">
        <v>390000000</v>
      </c>
      <c r="L83" s="21"/>
      <c r="M83" s="65">
        <v>-280000000</v>
      </c>
      <c r="V83" s="123"/>
    </row>
    <row r="84" spans="1:22" s="99" customFormat="1" x14ac:dyDescent="0.4">
      <c r="B84" s="99" t="s">
        <v>194</v>
      </c>
      <c r="E84" s="98">
        <v>2.5</v>
      </c>
      <c r="F84" s="122"/>
      <c r="G84" s="3">
        <v>0</v>
      </c>
      <c r="H84" s="3"/>
      <c r="I84" s="66">
        <v>0</v>
      </c>
      <c r="J84" s="3"/>
      <c r="K84" s="3">
        <v>0</v>
      </c>
      <c r="L84" s="3"/>
      <c r="M84" s="66">
        <v>-9000000</v>
      </c>
      <c r="V84" s="123"/>
    </row>
    <row r="85" spans="1:22" s="99" customFormat="1" x14ac:dyDescent="0.4">
      <c r="B85" s="82" t="s">
        <v>195</v>
      </c>
      <c r="E85" s="122">
        <v>21</v>
      </c>
      <c r="F85" s="122"/>
      <c r="G85" s="21">
        <v>-614538</v>
      </c>
      <c r="H85" s="21"/>
      <c r="I85" s="65">
        <v>-614538</v>
      </c>
      <c r="J85" s="21"/>
      <c r="K85" s="21">
        <v>-614538</v>
      </c>
      <c r="L85" s="21"/>
      <c r="M85" s="65">
        <v>-614538</v>
      </c>
      <c r="V85" s="123"/>
    </row>
    <row r="86" spans="1:22" s="99" customFormat="1" hidden="1" x14ac:dyDescent="0.4">
      <c r="B86" s="82" t="s">
        <v>192</v>
      </c>
      <c r="E86" s="122">
        <v>24</v>
      </c>
      <c r="F86" s="122"/>
      <c r="G86" s="21"/>
      <c r="H86" s="3"/>
      <c r="I86" s="65"/>
      <c r="J86" s="3"/>
      <c r="K86" s="21"/>
      <c r="L86" s="3"/>
      <c r="M86" s="65"/>
      <c r="V86" s="123"/>
    </row>
    <row r="87" spans="1:22" s="99" customFormat="1" hidden="1" x14ac:dyDescent="0.4">
      <c r="B87" s="82" t="s">
        <v>196</v>
      </c>
      <c r="E87" s="122"/>
      <c r="F87" s="122"/>
      <c r="G87" s="3"/>
      <c r="H87" s="3"/>
      <c r="I87" s="66"/>
      <c r="J87" s="3"/>
      <c r="K87" s="21"/>
      <c r="L87" s="3"/>
      <c r="M87" s="65"/>
      <c r="V87" s="123"/>
    </row>
    <row r="88" spans="1:22" s="99" customFormat="1" hidden="1" x14ac:dyDescent="0.4">
      <c r="B88" s="82"/>
      <c r="C88" s="99" t="s">
        <v>197</v>
      </c>
      <c r="E88" s="122">
        <v>23</v>
      </c>
      <c r="F88" s="122"/>
      <c r="G88" s="3"/>
      <c r="H88" s="3"/>
      <c r="I88" s="66"/>
      <c r="J88" s="3"/>
      <c r="K88" s="21"/>
      <c r="L88" s="3"/>
      <c r="M88" s="65"/>
      <c r="V88" s="123"/>
    </row>
    <row r="89" spans="1:22" x14ac:dyDescent="0.4">
      <c r="A89" s="99"/>
      <c r="B89" s="99" t="s">
        <v>198</v>
      </c>
      <c r="C89" s="99"/>
      <c r="D89" s="99"/>
      <c r="E89" s="122">
        <v>26</v>
      </c>
      <c r="F89" s="122"/>
      <c r="G89" s="22">
        <v>-243009227.69999999</v>
      </c>
      <c r="H89" s="21"/>
      <c r="I89" s="68">
        <v>-247731674.69</v>
      </c>
      <c r="J89" s="21"/>
      <c r="K89" s="22">
        <v>-243009227.69999999</v>
      </c>
      <c r="L89" s="21"/>
      <c r="M89" s="68">
        <v>-247731674.69</v>
      </c>
    </row>
    <row r="90" spans="1:22" x14ac:dyDescent="0.5">
      <c r="A90" s="99"/>
      <c r="B90" s="99"/>
      <c r="C90" s="99"/>
      <c r="D90" s="99" t="s">
        <v>199</v>
      </c>
      <c r="E90" s="122"/>
      <c r="F90" s="122"/>
      <c r="G90" s="22">
        <f>SUM(G82:G89)</f>
        <v>146376234.30000001</v>
      </c>
      <c r="H90" s="21"/>
      <c r="I90" s="22">
        <f>SUM(I82:I89)</f>
        <v>313995741.97999996</v>
      </c>
      <c r="J90" s="21"/>
      <c r="K90" s="22">
        <f>SUM(K82:K89)</f>
        <v>146376234.30000001</v>
      </c>
      <c r="L90" s="21"/>
      <c r="M90" s="22">
        <f>SUM(M82:M89)</f>
        <v>304995741.97999996</v>
      </c>
      <c r="R90" s="126"/>
    </row>
    <row r="91" spans="1:22" ht="9" hidden="1" customHeight="1" x14ac:dyDescent="0.5">
      <c r="A91" s="99"/>
      <c r="B91" s="99"/>
      <c r="C91" s="99"/>
      <c r="D91" s="99"/>
      <c r="E91" s="122"/>
      <c r="F91" s="122"/>
      <c r="G91" s="21"/>
      <c r="H91" s="21"/>
      <c r="I91" s="21"/>
      <c r="J91" s="21"/>
      <c r="K91" s="21"/>
      <c r="L91" s="21"/>
      <c r="M91" s="21"/>
    </row>
    <row r="92" spans="1:22" x14ac:dyDescent="0.4">
      <c r="A92" s="99" t="s">
        <v>200</v>
      </c>
      <c r="B92" s="99"/>
      <c r="C92" s="99"/>
      <c r="D92" s="99"/>
      <c r="E92" s="122"/>
      <c r="F92" s="122"/>
      <c r="G92" s="30">
        <v>-31246618.859999999</v>
      </c>
      <c r="H92" s="21"/>
      <c r="I92" s="67">
        <v>-14862116.84</v>
      </c>
      <c r="J92" s="21"/>
      <c r="K92" s="22">
        <v>0</v>
      </c>
      <c r="L92" s="21"/>
      <c r="M92" s="22">
        <v>0</v>
      </c>
    </row>
    <row r="93" spans="1:22" x14ac:dyDescent="0.5">
      <c r="A93" s="99" t="s">
        <v>201</v>
      </c>
      <c r="B93" s="99"/>
      <c r="C93" s="99"/>
      <c r="D93" s="99"/>
      <c r="E93" s="122"/>
      <c r="F93" s="122"/>
      <c r="G93" s="57">
        <f>+G90+G80+G49+G92</f>
        <v>-109796614.13</v>
      </c>
      <c r="H93" s="3"/>
      <c r="I93" s="57">
        <f>+I90+I80+I49+I92</f>
        <v>-191126793.8000001</v>
      </c>
      <c r="J93" s="21"/>
      <c r="K93" s="47">
        <f>+K90+K80+K49+K92</f>
        <v>-63744720.689999998</v>
      </c>
      <c r="L93" s="21"/>
      <c r="M93" s="47">
        <f>+M90+M80+M49+M92</f>
        <v>-229249550.19000006</v>
      </c>
    </row>
    <row r="94" spans="1:22" x14ac:dyDescent="0.4">
      <c r="A94" s="99" t="s">
        <v>202</v>
      </c>
      <c r="B94" s="99"/>
      <c r="C94" s="99"/>
      <c r="D94" s="99"/>
      <c r="E94" s="122"/>
      <c r="F94" s="122"/>
      <c r="G94" s="29">
        <f>'งบฐานะการเงิน Q3_68'!H12</f>
        <v>226065834.77000001</v>
      </c>
      <c r="H94" s="3"/>
      <c r="I94" s="64">
        <v>414056925.31999999</v>
      </c>
      <c r="J94" s="3"/>
      <c r="K94" s="29">
        <f>'งบฐานะการเงิน Q3_68'!L12</f>
        <v>117400641.78</v>
      </c>
      <c r="L94" s="3"/>
      <c r="M94" s="66">
        <v>290505114.75999999</v>
      </c>
      <c r="O94" s="28" t="e">
        <f>-G94+#REF!</f>
        <v>#REF!</v>
      </c>
      <c r="P94" s="91" t="e">
        <f>K94-#REF!</f>
        <v>#REF!</v>
      </c>
    </row>
    <row r="95" spans="1:22" ht="18.75" thickBot="1" x14ac:dyDescent="0.55000000000000004">
      <c r="A95" s="99" t="s">
        <v>203</v>
      </c>
      <c r="B95" s="99"/>
      <c r="C95" s="99"/>
      <c r="D95" s="99"/>
      <c r="E95" s="122"/>
      <c r="F95" s="122"/>
      <c r="G95" s="32">
        <f>SUM(G93:G94)</f>
        <v>116269220.64000002</v>
      </c>
      <c r="H95" s="3"/>
      <c r="I95" s="32">
        <f>SUM(I93:I94)</f>
        <v>222930131.51999989</v>
      </c>
      <c r="J95" s="3"/>
      <c r="K95" s="32">
        <f>SUM(K93:K94)</f>
        <v>53655921.090000004</v>
      </c>
      <c r="L95" s="3"/>
      <c r="M95" s="32">
        <f>SUM(M93:M94)</f>
        <v>61255564.569999933</v>
      </c>
      <c r="O95" s="91" t="e">
        <f>G95-#REF!</f>
        <v>#REF!</v>
      </c>
      <c r="P95" s="91" t="e">
        <f>K95-#REF!</f>
        <v>#REF!</v>
      </c>
      <c r="R95" s="127"/>
    </row>
    <row r="96" spans="1:22" ht="9" customHeight="1" thickTop="1" x14ac:dyDescent="0.5">
      <c r="A96" s="99"/>
      <c r="B96" s="99"/>
      <c r="C96" s="99"/>
      <c r="D96" s="99"/>
      <c r="E96" s="122"/>
      <c r="F96" s="122"/>
      <c r="G96" s="21"/>
      <c r="H96" s="3"/>
      <c r="I96" s="21"/>
      <c r="J96" s="3"/>
      <c r="K96" s="21"/>
      <c r="L96" s="3"/>
      <c r="M96" s="21"/>
    </row>
    <row r="97" spans="1:22" s="130" customFormat="1" x14ac:dyDescent="0.5">
      <c r="A97" s="99"/>
      <c r="B97" s="99"/>
      <c r="C97" s="99"/>
      <c r="D97" s="99"/>
      <c r="E97" s="128"/>
      <c r="F97" s="128"/>
      <c r="G97" s="89"/>
      <c r="H97" s="128"/>
      <c r="I97" s="129"/>
      <c r="J97" s="128"/>
      <c r="K97" s="129"/>
      <c r="L97" s="128"/>
      <c r="M97" s="129"/>
      <c r="V97" s="131"/>
    </row>
    <row r="98" spans="1:22" s="130" customFormat="1" x14ac:dyDescent="0.5">
      <c r="A98" s="99" t="s">
        <v>204</v>
      </c>
      <c r="B98" s="99"/>
      <c r="C98" s="99"/>
      <c r="D98" s="99"/>
      <c r="E98" s="122"/>
      <c r="F98" s="128"/>
      <c r="G98" s="3"/>
      <c r="H98" s="48"/>
      <c r="I98" s="3"/>
      <c r="J98" s="48"/>
      <c r="K98" s="3"/>
      <c r="L98" s="48"/>
      <c r="M98" s="3"/>
      <c r="V98" s="131"/>
    </row>
    <row r="99" spans="1:22" s="130" customFormat="1" x14ac:dyDescent="0.4">
      <c r="A99" s="99"/>
      <c r="B99" s="99" t="s">
        <v>205</v>
      </c>
      <c r="C99" s="99"/>
      <c r="D99" s="99"/>
      <c r="E99" s="122">
        <v>6.1</v>
      </c>
      <c r="F99" s="128"/>
      <c r="G99" s="3">
        <v>83542752.079999998</v>
      </c>
      <c r="H99" s="48"/>
      <c r="I99" s="66">
        <v>110278634.55</v>
      </c>
      <c r="J99" s="48"/>
      <c r="K99" s="3">
        <v>26072.23</v>
      </c>
      <c r="L99" s="48"/>
      <c r="M99" s="66">
        <v>40145.46</v>
      </c>
      <c r="V99" s="131"/>
    </row>
    <row r="100" spans="1:22" s="99" customFormat="1" x14ac:dyDescent="0.4">
      <c r="B100" s="99" t="s">
        <v>206</v>
      </c>
      <c r="E100" s="122">
        <v>17</v>
      </c>
      <c r="F100" s="122"/>
      <c r="G100" s="3">
        <v>0</v>
      </c>
      <c r="H100" s="3"/>
      <c r="I100" s="66">
        <v>68313873.879999995</v>
      </c>
      <c r="J100" s="3"/>
      <c r="K100" s="3">
        <v>0</v>
      </c>
      <c r="L100" s="3"/>
      <c r="M100" s="66">
        <v>0</v>
      </c>
      <c r="V100" s="123"/>
    </row>
    <row r="101" spans="1:22" s="99" customFormat="1" x14ac:dyDescent="0.5">
      <c r="E101" s="122"/>
      <c r="F101" s="122"/>
      <c r="G101" s="3"/>
      <c r="H101" s="3"/>
      <c r="I101" s="3"/>
      <c r="J101" s="3"/>
      <c r="K101" s="3"/>
      <c r="L101" s="3"/>
      <c r="M101" s="3"/>
      <c r="V101" s="123"/>
    </row>
    <row r="102" spans="1:22" s="99" customFormat="1" x14ac:dyDescent="0.5">
      <c r="E102" s="122"/>
      <c r="F102" s="122"/>
      <c r="G102" s="3"/>
      <c r="H102" s="3"/>
      <c r="I102" s="3"/>
      <c r="J102" s="3"/>
      <c r="K102" s="3"/>
      <c r="L102" s="3"/>
      <c r="M102" s="3"/>
      <c r="V102" s="123"/>
    </row>
    <row r="103" spans="1:22" s="99" customFormat="1" x14ac:dyDescent="0.5">
      <c r="A103" s="82" t="s">
        <v>180</v>
      </c>
      <c r="E103" s="122"/>
      <c r="F103" s="122"/>
      <c r="G103" s="3"/>
      <c r="H103" s="3"/>
      <c r="I103" s="3"/>
      <c r="J103" s="3"/>
      <c r="K103" s="3"/>
      <c r="L103" s="3"/>
      <c r="M103" s="3"/>
      <c r="V103" s="123"/>
    </row>
    <row r="104" spans="1:22" s="99" customFormat="1" x14ac:dyDescent="0.5">
      <c r="E104" s="122"/>
      <c r="F104" s="122"/>
      <c r="G104" s="3"/>
      <c r="H104" s="3"/>
      <c r="I104" s="3"/>
      <c r="J104" s="3"/>
      <c r="K104" s="3"/>
      <c r="L104" s="3"/>
      <c r="M104" s="3"/>
      <c r="V104" s="123"/>
    </row>
    <row r="105" spans="1:22" s="99" customFormat="1" x14ac:dyDescent="0.5">
      <c r="E105" s="122"/>
      <c r="F105" s="122"/>
      <c r="G105" s="3"/>
      <c r="H105" s="3"/>
      <c r="I105" s="3"/>
      <c r="J105" s="3"/>
      <c r="K105" s="3"/>
      <c r="L105" s="3"/>
      <c r="M105" s="3"/>
      <c r="V105" s="123"/>
    </row>
    <row r="106" spans="1:22" s="99" customFormat="1" x14ac:dyDescent="0.5">
      <c r="E106" s="122"/>
      <c r="F106" s="122"/>
      <c r="G106" s="3"/>
      <c r="H106" s="3"/>
      <c r="I106" s="3"/>
      <c r="J106" s="3"/>
      <c r="K106" s="3"/>
      <c r="L106" s="3"/>
      <c r="M106" s="3"/>
      <c r="V106" s="123"/>
    </row>
    <row r="107" spans="1:22" s="130" customFormat="1" x14ac:dyDescent="0.5">
      <c r="A107" s="99"/>
      <c r="B107" s="99"/>
      <c r="C107" s="99"/>
      <c r="D107" s="99"/>
      <c r="E107" s="122"/>
      <c r="F107" s="128"/>
      <c r="G107" s="3"/>
      <c r="H107" s="128"/>
      <c r="I107" s="3"/>
      <c r="J107" s="128"/>
      <c r="K107" s="3"/>
      <c r="L107" s="128"/>
      <c r="M107" s="3"/>
      <c r="V107" s="131"/>
    </row>
    <row r="108" spans="1:22" s="130" customFormat="1" x14ac:dyDescent="0.5">
      <c r="A108" s="99"/>
      <c r="B108" s="99"/>
      <c r="C108" s="99"/>
      <c r="D108" s="99"/>
      <c r="E108" s="122"/>
      <c r="F108" s="128"/>
      <c r="G108" s="3"/>
      <c r="H108" s="128"/>
      <c r="I108" s="3"/>
      <c r="J108" s="128"/>
      <c r="K108" s="3"/>
      <c r="L108" s="128"/>
      <c r="M108" s="3"/>
      <c r="V108" s="131"/>
    </row>
    <row r="109" spans="1:22" s="130" customFormat="1" x14ac:dyDescent="0.5">
      <c r="A109" s="99"/>
      <c r="B109" s="99"/>
      <c r="C109" s="99"/>
      <c r="D109" s="99"/>
      <c r="E109" s="122"/>
      <c r="F109" s="128"/>
      <c r="G109" s="3"/>
      <c r="H109" s="128"/>
      <c r="I109" s="3"/>
      <c r="J109" s="128"/>
      <c r="K109" s="3"/>
      <c r="L109" s="128"/>
      <c r="M109" s="3"/>
      <c r="V109" s="131"/>
    </row>
    <row r="110" spans="1:22" s="130" customFormat="1" x14ac:dyDescent="0.5">
      <c r="A110" s="99"/>
      <c r="B110" s="99"/>
      <c r="C110" s="99"/>
      <c r="D110" s="99"/>
      <c r="E110" s="128"/>
      <c r="F110" s="128"/>
      <c r="G110" s="3"/>
      <c r="H110" s="128"/>
      <c r="I110" s="3"/>
      <c r="J110" s="128"/>
      <c r="K110" s="3"/>
      <c r="L110" s="128"/>
      <c r="M110" s="3"/>
      <c r="V110" s="131"/>
    </row>
    <row r="111" spans="1:22" s="130" customFormat="1" x14ac:dyDescent="0.5">
      <c r="A111" s="99"/>
      <c r="B111" s="99"/>
      <c r="C111" s="99"/>
      <c r="D111" s="99"/>
      <c r="E111" s="128"/>
      <c r="F111" s="128"/>
      <c r="G111" s="3"/>
      <c r="H111" s="128"/>
      <c r="I111" s="3"/>
      <c r="J111" s="128"/>
      <c r="K111" s="3"/>
      <c r="L111" s="128"/>
      <c r="M111" s="3"/>
      <c r="V111" s="131"/>
    </row>
    <row r="112" spans="1:22" s="130" customFormat="1" x14ac:dyDescent="0.5">
      <c r="A112" s="99"/>
      <c r="B112" s="99"/>
      <c r="C112" s="99"/>
      <c r="D112" s="99"/>
      <c r="E112" s="128"/>
      <c r="F112" s="128"/>
      <c r="G112" s="3"/>
      <c r="H112" s="128"/>
      <c r="I112" s="3"/>
      <c r="J112" s="128"/>
      <c r="K112" s="3"/>
      <c r="L112" s="128"/>
      <c r="M112" s="3"/>
      <c r="V112" s="131"/>
    </row>
    <row r="113" spans="1:22" s="130" customFormat="1" x14ac:dyDescent="0.5">
      <c r="A113" s="99"/>
      <c r="B113" s="99"/>
      <c r="C113" s="99"/>
      <c r="D113" s="99"/>
      <c r="E113" s="128"/>
      <c r="F113" s="128"/>
      <c r="G113" s="3"/>
      <c r="H113" s="128"/>
      <c r="I113" s="3"/>
      <c r="J113" s="128"/>
      <c r="K113" s="3"/>
      <c r="L113" s="128"/>
      <c r="M113" s="3"/>
      <c r="V113" s="131"/>
    </row>
    <row r="114" spans="1:22" s="130" customFormat="1" x14ac:dyDescent="0.5">
      <c r="A114" s="99"/>
      <c r="B114" s="99"/>
      <c r="C114" s="99"/>
      <c r="D114" s="99"/>
      <c r="E114" s="128"/>
      <c r="F114" s="128"/>
      <c r="G114" s="3"/>
      <c r="H114" s="128"/>
      <c r="I114" s="3"/>
      <c r="J114" s="128"/>
      <c r="K114" s="3"/>
      <c r="L114" s="128"/>
      <c r="M114" s="3"/>
      <c r="V114" s="131"/>
    </row>
    <row r="115" spans="1:22" s="130" customFormat="1" x14ac:dyDescent="0.5">
      <c r="A115" s="99"/>
      <c r="B115" s="99"/>
      <c r="C115" s="99"/>
      <c r="D115" s="99"/>
      <c r="E115" s="128"/>
      <c r="F115" s="128"/>
      <c r="G115" s="3"/>
      <c r="H115" s="128"/>
      <c r="I115" s="3"/>
      <c r="J115" s="128"/>
      <c r="K115" s="3"/>
      <c r="L115" s="128"/>
      <c r="M115" s="3"/>
      <c r="V115" s="131"/>
    </row>
    <row r="116" spans="1:22" s="130" customFormat="1" x14ac:dyDescent="0.5">
      <c r="A116" s="99"/>
      <c r="B116" s="99"/>
      <c r="C116" s="99"/>
      <c r="D116" s="99"/>
      <c r="E116" s="128"/>
      <c r="F116" s="128"/>
      <c r="G116" s="3"/>
      <c r="H116" s="128"/>
      <c r="I116" s="3"/>
      <c r="J116" s="128"/>
      <c r="K116" s="3"/>
      <c r="L116" s="128"/>
      <c r="M116" s="3"/>
      <c r="V116" s="131"/>
    </row>
    <row r="117" spans="1:22" s="130" customFormat="1" x14ac:dyDescent="0.5">
      <c r="A117" s="99"/>
      <c r="B117" s="99"/>
      <c r="C117" s="99"/>
      <c r="D117" s="99"/>
      <c r="E117" s="128"/>
      <c r="F117" s="128"/>
      <c r="G117" s="89"/>
      <c r="H117" s="128"/>
      <c r="I117" s="48"/>
      <c r="J117" s="128"/>
      <c r="K117" s="129"/>
      <c r="L117" s="128"/>
      <c r="M117" s="129"/>
      <c r="V117" s="131"/>
    </row>
    <row r="118" spans="1:22" s="130" customFormat="1" x14ac:dyDescent="0.5">
      <c r="A118" s="82"/>
      <c r="B118" s="128"/>
      <c r="D118" s="128"/>
      <c r="E118" s="128"/>
      <c r="F118" s="128"/>
      <c r="G118" s="89"/>
      <c r="H118" s="128"/>
      <c r="I118" s="48"/>
      <c r="J118" s="128"/>
      <c r="K118" s="129"/>
      <c r="L118" s="128"/>
      <c r="M118" s="129"/>
      <c r="V118" s="131"/>
    </row>
    <row r="119" spans="1:22" x14ac:dyDescent="0.5">
      <c r="A119" s="82"/>
    </row>
    <row r="120" spans="1:22" x14ac:dyDescent="0.5">
      <c r="A120" s="82"/>
    </row>
    <row r="121" spans="1:22" s="82" customFormat="1" x14ac:dyDescent="0.5">
      <c r="A121" s="85"/>
      <c r="B121" s="95" t="s">
        <v>105</v>
      </c>
      <c r="C121" s="85"/>
      <c r="D121" s="95"/>
      <c r="E121" s="85"/>
      <c r="G121" s="94"/>
      <c r="H121" s="95" t="s">
        <v>105</v>
      </c>
      <c r="I121" s="85"/>
      <c r="J121" s="85"/>
      <c r="K121" s="85"/>
      <c r="L121" s="85"/>
      <c r="M121" s="85"/>
      <c r="P121" s="21"/>
      <c r="V121" s="123"/>
    </row>
    <row r="122" spans="1:22" ht="9.75" customHeight="1" x14ac:dyDescent="0.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</row>
    <row r="124" spans="1:22" x14ac:dyDescent="0.5">
      <c r="A124" s="82"/>
      <c r="D124" s="97" t="s">
        <v>207</v>
      </c>
      <c r="E124" s="88"/>
      <c r="F124" s="88"/>
      <c r="G124" s="3">
        <f>'งบฐานะการเงิน Q3_68'!F12</f>
        <v>116269220.64</v>
      </c>
      <c r="H124" s="21"/>
      <c r="I124" s="3">
        <v>222930131.51999989</v>
      </c>
      <c r="J124" s="21"/>
      <c r="K124" s="3">
        <f>'งบฐานะการเงิน Q3_68'!J12</f>
        <v>53655921.090000011</v>
      </c>
      <c r="L124" s="3"/>
      <c r="M124" s="3">
        <v>61255564.569999933</v>
      </c>
    </row>
    <row r="125" spans="1:22" x14ac:dyDescent="0.5">
      <c r="A125" s="82"/>
      <c r="D125" s="97" t="s">
        <v>208</v>
      </c>
      <c r="E125" s="88"/>
      <c r="F125" s="88"/>
      <c r="G125" s="56">
        <f>+G124-G95</f>
        <v>0</v>
      </c>
      <c r="H125" s="3"/>
      <c r="I125" s="3">
        <f>+I124-I95</f>
        <v>0</v>
      </c>
      <c r="J125" s="3"/>
      <c r="K125" s="56">
        <f>+K124-K95</f>
        <v>0</v>
      </c>
      <c r="L125" s="3"/>
      <c r="M125" s="3">
        <f>+M124-M95</f>
        <v>0</v>
      </c>
    </row>
    <row r="126" spans="1:22" x14ac:dyDescent="0.5">
      <c r="A126" s="82"/>
      <c r="E126" s="88"/>
      <c r="F126" s="88"/>
    </row>
    <row r="127" spans="1:22" x14ac:dyDescent="0.5">
      <c r="E127" s="88"/>
      <c r="F127" s="88"/>
    </row>
    <row r="128" spans="1:22" x14ac:dyDescent="0.5">
      <c r="E128" s="88"/>
      <c r="F128" s="88"/>
    </row>
    <row r="129" spans="5:6" x14ac:dyDescent="0.5">
      <c r="E129" s="88"/>
      <c r="F129" s="88"/>
    </row>
    <row r="130" spans="5:6" x14ac:dyDescent="0.5">
      <c r="E130" s="88"/>
      <c r="F130" s="88"/>
    </row>
    <row r="131" spans="5:6" x14ac:dyDescent="0.5">
      <c r="E131" s="88"/>
      <c r="F131" s="88"/>
    </row>
    <row r="132" spans="5:6" x14ac:dyDescent="0.5">
      <c r="E132" s="88"/>
      <c r="F132" s="88"/>
    </row>
    <row r="133" spans="5:6" x14ac:dyDescent="0.5">
      <c r="E133" s="88"/>
      <c r="F133" s="88"/>
    </row>
    <row r="134" spans="5:6" x14ac:dyDescent="0.5">
      <c r="E134" s="88"/>
      <c r="F134" s="88"/>
    </row>
    <row r="135" spans="5:6" x14ac:dyDescent="0.5">
      <c r="E135" s="88"/>
      <c r="F135" s="88"/>
    </row>
    <row r="136" spans="5:6" x14ac:dyDescent="0.5">
      <c r="E136" s="88"/>
      <c r="F136" s="88"/>
    </row>
    <row r="137" spans="5:6" x14ac:dyDescent="0.5">
      <c r="E137" s="88"/>
      <c r="F137" s="88"/>
    </row>
    <row r="138" spans="5:6" x14ac:dyDescent="0.5">
      <c r="E138" s="88"/>
      <c r="F138" s="88"/>
    </row>
    <row r="139" spans="5:6" x14ac:dyDescent="0.5">
      <c r="E139" s="88"/>
      <c r="F139" s="88"/>
    </row>
    <row r="140" spans="5:6" x14ac:dyDescent="0.5">
      <c r="E140" s="88"/>
      <c r="F140" s="88"/>
    </row>
    <row r="141" spans="5:6" x14ac:dyDescent="0.5">
      <c r="E141" s="88"/>
      <c r="F141" s="88"/>
    </row>
    <row r="142" spans="5:6" x14ac:dyDescent="0.5">
      <c r="E142" s="88"/>
      <c r="F142" s="88"/>
    </row>
    <row r="143" spans="5:6" x14ac:dyDescent="0.5">
      <c r="E143" s="88"/>
      <c r="F143" s="88"/>
    </row>
    <row r="144" spans="5:6" x14ac:dyDescent="0.5">
      <c r="E144" s="88"/>
      <c r="F144" s="88"/>
    </row>
    <row r="145" spans="5:6" x14ac:dyDescent="0.5">
      <c r="E145" s="88"/>
      <c r="F145" s="88"/>
    </row>
    <row r="146" spans="5:6" x14ac:dyDescent="0.5">
      <c r="E146" s="88"/>
      <c r="F146" s="88"/>
    </row>
    <row r="147" spans="5:6" x14ac:dyDescent="0.5">
      <c r="E147" s="88"/>
      <c r="F147" s="88"/>
    </row>
    <row r="148" spans="5:6" x14ac:dyDescent="0.5">
      <c r="E148" s="88"/>
      <c r="F148" s="88"/>
    </row>
    <row r="149" spans="5:6" x14ac:dyDescent="0.5">
      <c r="E149" s="88"/>
      <c r="F149" s="88"/>
    </row>
    <row r="150" spans="5:6" x14ac:dyDescent="0.5">
      <c r="E150" s="88"/>
      <c r="F150" s="88"/>
    </row>
    <row r="151" spans="5:6" x14ac:dyDescent="0.5">
      <c r="E151" s="88"/>
      <c r="F151" s="88"/>
    </row>
    <row r="152" spans="5:6" x14ac:dyDescent="0.5">
      <c r="E152" s="88"/>
      <c r="F152" s="88"/>
    </row>
    <row r="153" spans="5:6" x14ac:dyDescent="0.5">
      <c r="E153" s="88"/>
      <c r="F153" s="88"/>
    </row>
    <row r="154" spans="5:6" x14ac:dyDescent="0.5">
      <c r="E154" s="88"/>
      <c r="F154" s="88"/>
    </row>
    <row r="155" spans="5:6" x14ac:dyDescent="0.5">
      <c r="E155" s="88"/>
      <c r="F155" s="88"/>
    </row>
    <row r="156" spans="5:6" x14ac:dyDescent="0.5">
      <c r="E156" s="88"/>
      <c r="F156" s="88"/>
    </row>
  </sheetData>
  <mergeCells count="20">
    <mergeCell ref="G7:I7"/>
    <mergeCell ref="K7:M7"/>
    <mergeCell ref="K1:M1"/>
    <mergeCell ref="A2:M2"/>
    <mergeCell ref="A3:M3"/>
    <mergeCell ref="A4:M4"/>
    <mergeCell ref="G6:M6"/>
    <mergeCell ref="A122:M122"/>
    <mergeCell ref="G8:I8"/>
    <mergeCell ref="K8:M8"/>
    <mergeCell ref="K59:M59"/>
    <mergeCell ref="A60:M60"/>
    <mergeCell ref="A61:M61"/>
    <mergeCell ref="A62:M62"/>
    <mergeCell ref="G64:M64"/>
    <mergeCell ref="G65:I65"/>
    <mergeCell ref="K65:M65"/>
    <mergeCell ref="G66:I66"/>
    <mergeCell ref="K66:M66"/>
    <mergeCell ref="A58:M58"/>
  </mergeCells>
  <pageMargins left="0.46" right="0" top="0.6" bottom="0" header="0.38" footer="0"/>
  <pageSetup paperSize="9" scale="83" firstPageNumber="10" orientation="portrait" useFirstPageNumber="1" r:id="rId1"/>
  <headerFooter alignWithMargins="0">
    <oddFooter>&amp;C&amp;P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งบฐานะการเงิน Q3_68</vt:lpstr>
      <vt:lpstr>เปลี่ยนแปลงรวม</vt:lpstr>
      <vt:lpstr>เปลี่ยนแปลงเฉพาะ</vt:lpstr>
      <vt:lpstr>งบกำไรขาดทุน Q3_68</vt:lpstr>
      <vt:lpstr>งบกระแส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'งบกำไรขาดทุน Q3_68'!Print_Area</vt:lpstr>
      <vt:lpstr>'งบฐานะการเงิน Q3_68'!Print_Area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Woraporn Saensawat</dc:creator>
  <cp:lastModifiedBy>Orawan Sirichaiya</cp:lastModifiedBy>
  <cp:lastPrinted>2025-11-12T02:17:26Z</cp:lastPrinted>
  <dcterms:created xsi:type="dcterms:W3CDTF">2025-03-13T06:12:31Z</dcterms:created>
  <dcterms:modified xsi:type="dcterms:W3CDTF">2025-11-13T10:44:09Z</dcterms:modified>
</cp:coreProperties>
</file>